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egovg01.sharepoint.com/sites/EST_JUSTDIGI/Dokumendid/EELARVE/Üldine/2. 2026RE/2026 ministri käskkiri/II muutmine ministri KK, ülekantavad/"/>
    </mc:Choice>
  </mc:AlternateContent>
  <xr:revisionPtr revIDLastSave="1210" documentId="8_{722B4217-24BC-435D-ABCD-54B90FEDCEB5}" xr6:coauthVersionLast="47" xr6:coauthVersionMax="47" xr10:uidLastSave="{E8F9CA63-E6D8-41E0-9618-8EB19AB7F1AE}"/>
  <bookViews>
    <workbookView xWindow="28680" yWindow="-120" windowWidth="29040" windowHeight="17520" xr2:uid="{00000000-000D-0000-FFFF-FFFF00000000}"/>
  </bookViews>
  <sheets>
    <sheet name="Lisa 11. RIA" sheetId="2" r:id="rId1"/>
  </sheets>
  <externalReferences>
    <externalReference r:id="rId2"/>
  </externalReferences>
  <definedNames>
    <definedName name="Programm">[1]Andmestik!$A$2:$A$43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7" i="2" l="1"/>
  <c r="K9" i="2"/>
  <c r="K10" i="2"/>
  <c r="K11" i="2"/>
  <c r="K12" i="2"/>
  <c r="K13" i="2"/>
  <c r="K14" i="2"/>
  <c r="K15" i="2"/>
  <c r="K16" i="2"/>
  <c r="K17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K48" i="2"/>
  <c r="K49" i="2"/>
  <c r="K51" i="2"/>
  <c r="K52" i="2"/>
  <c r="K53" i="2"/>
  <c r="K54" i="2"/>
  <c r="K55" i="2"/>
  <c r="K56" i="2"/>
  <c r="K57" i="2"/>
  <c r="K58" i="2"/>
  <c r="K59" i="2"/>
  <c r="K60" i="2"/>
  <c r="K61" i="2"/>
  <c r="K62" i="2"/>
  <c r="K63" i="2"/>
  <c r="K64" i="2"/>
  <c r="K65" i="2"/>
  <c r="K66" i="2"/>
  <c r="K67" i="2"/>
  <c r="K69" i="2"/>
  <c r="K70" i="2"/>
  <c r="K71" i="2"/>
  <c r="K72" i="2"/>
  <c r="K73" i="2"/>
  <c r="K74" i="2"/>
  <c r="K75" i="2"/>
  <c r="K6" i="2"/>
  <c r="G9" i="2"/>
  <c r="G21" i="2"/>
  <c r="G22" i="2"/>
  <c r="G24" i="2"/>
  <c r="G25" i="2"/>
  <c r="G26" i="2"/>
  <c r="G28" i="2"/>
  <c r="G29" i="2"/>
  <c r="G31" i="2"/>
  <c r="G33" i="2"/>
  <c r="G34" i="2"/>
  <c r="G35" i="2"/>
  <c r="G36" i="2"/>
  <c r="G38" i="2"/>
  <c r="G39" i="2"/>
  <c r="G41" i="2"/>
  <c r="G42" i="2"/>
  <c r="G43" i="2"/>
  <c r="G44" i="2"/>
  <c r="G45" i="2"/>
  <c r="G47" i="2"/>
  <c r="G48" i="2"/>
  <c r="G49" i="2"/>
  <c r="G53" i="2"/>
  <c r="G55" i="2"/>
  <c r="G56" i="2"/>
  <c r="G57" i="2"/>
  <c r="G58" i="2"/>
  <c r="G60" i="2"/>
  <c r="G61" i="2"/>
  <c r="G62" i="2"/>
  <c r="G63" i="2"/>
  <c r="G64" i="2"/>
  <c r="G66" i="2"/>
  <c r="G67" i="2"/>
  <c r="G70" i="2"/>
  <c r="G72" i="2"/>
  <c r="G74" i="2"/>
  <c r="G75" i="2"/>
  <c r="I13" i="2" l="1"/>
  <c r="I12" i="2"/>
  <c r="I37" i="2"/>
  <c r="I32" i="2"/>
  <c r="I27" i="2"/>
  <c r="E46" i="2"/>
  <c r="F46" i="2"/>
  <c r="H46" i="2"/>
  <c r="J46" i="2"/>
  <c r="I46" i="2"/>
  <c r="I16" i="2" s="1"/>
  <c r="I40" i="2"/>
  <c r="I20" i="2"/>
  <c r="I17" i="2"/>
  <c r="I15" i="2"/>
  <c r="I11" i="2"/>
  <c r="G46" i="2" l="1"/>
  <c r="I14" i="2"/>
  <c r="I30" i="2"/>
  <c r="I10" i="2"/>
  <c r="I6" i="2" s="1"/>
  <c r="I23" i="2"/>
  <c r="I7" i="2" l="1"/>
  <c r="I19" i="2"/>
  <c r="F11" i="2" l="1"/>
  <c r="H11" i="2"/>
  <c r="J11" i="2"/>
  <c r="H12" i="2"/>
  <c r="F13" i="2"/>
  <c r="H13" i="2"/>
  <c r="J13" i="2"/>
  <c r="H14" i="2"/>
  <c r="F15" i="2"/>
  <c r="H15" i="2"/>
  <c r="J15" i="2"/>
  <c r="J17" i="2"/>
  <c r="H17" i="2"/>
  <c r="F17" i="2"/>
  <c r="H23" i="2"/>
  <c r="J40" i="2"/>
  <c r="H40" i="2"/>
  <c r="F40" i="2"/>
  <c r="F16" i="2"/>
  <c r="J16" i="2"/>
  <c r="H16" i="2"/>
  <c r="H20" i="2"/>
  <c r="H30" i="2" l="1"/>
  <c r="H7" i="2" s="1"/>
  <c r="H10" i="2" l="1"/>
  <c r="H19" i="2"/>
  <c r="H6" i="2" l="1"/>
  <c r="J20" i="2"/>
  <c r="J12" i="2"/>
  <c r="E11" i="2"/>
  <c r="F20" i="2"/>
  <c r="F32" i="2"/>
  <c r="F37" i="2"/>
  <c r="G37" i="2" s="1"/>
  <c r="F27" i="2"/>
  <c r="G27" i="2" s="1"/>
  <c r="G32" i="2" l="1"/>
  <c r="G11" i="2"/>
  <c r="F14" i="2"/>
  <c r="F12" i="2"/>
  <c r="J23" i="2"/>
  <c r="J14" i="2"/>
  <c r="J10" i="2" s="1"/>
  <c r="J6" i="2" s="1"/>
  <c r="J30" i="2"/>
  <c r="F23" i="2"/>
  <c r="F30" i="2"/>
  <c r="F10" i="2" l="1"/>
  <c r="F6" i="2" s="1"/>
  <c r="J19" i="2"/>
  <c r="F7" i="2"/>
  <c r="J7" i="2"/>
  <c r="F19" i="2"/>
  <c r="E14" i="2"/>
  <c r="E13" i="2"/>
  <c r="E40" i="2"/>
  <c r="E30" i="2"/>
  <c r="E23" i="2"/>
  <c r="G23" i="2" l="1"/>
  <c r="G30" i="2"/>
  <c r="G40" i="2"/>
  <c r="G13" i="2"/>
  <c r="G14" i="2"/>
  <c r="E17" i="2"/>
  <c r="E15" i="2"/>
  <c r="E73" i="2"/>
  <c r="E65" i="2"/>
  <c r="E59" i="2"/>
  <c r="E54" i="2"/>
  <c r="E52" i="2"/>
  <c r="G65" i="2" l="1"/>
  <c r="G73" i="2"/>
  <c r="G15" i="2"/>
  <c r="G17" i="2"/>
  <c r="G52" i="2"/>
  <c r="G54" i="2"/>
  <c r="G59" i="2"/>
  <c r="E51" i="2"/>
  <c r="E16" i="2"/>
  <c r="G16" i="2" l="1"/>
  <c r="G51" i="2"/>
  <c r="E69" i="2"/>
  <c r="E71" i="2"/>
  <c r="E20" i="2"/>
  <c r="G20" i="2" s="1"/>
  <c r="G71" i="2" l="1"/>
  <c r="G69" i="2"/>
  <c r="E19" i="2"/>
  <c r="E12" i="2"/>
  <c r="E7" i="2"/>
  <c r="G12" i="2" l="1"/>
  <c r="G7" i="2"/>
  <c r="G19" i="2"/>
  <c r="E10" i="2"/>
  <c r="G10" i="2" s="1"/>
  <c r="E6" i="2" l="1"/>
  <c r="G6" i="2" l="1"/>
</calcChain>
</file>

<file path=xl/sharedStrings.xml><?xml version="1.0" encoding="utf-8"?>
<sst xmlns="http://schemas.openxmlformats.org/spreadsheetml/2006/main" count="92" uniqueCount="54">
  <si>
    <t>2026. a käskkirja nr</t>
  </si>
  <si>
    <t>Lisa 11</t>
  </si>
  <si>
    <t>Riigi Infosüsteemi Ameti 2026. aasta eelarve</t>
  </si>
  <si>
    <t>Eelarve liik</t>
  </si>
  <si>
    <t>Eelarve konto</t>
  </si>
  <si>
    <t>Objekt</t>
  </si>
  <si>
    <t>Riigi Infosüsteemi Amet</t>
  </si>
  <si>
    <t>TULUD</t>
  </si>
  <si>
    <t>Programmi tegevus: Andmepõhise ühiskonna arendamine</t>
  </si>
  <si>
    <t>Programmi tegevus: Digiriigi teenuste ja platvormide tagamine</t>
  </si>
  <si>
    <t>Programmi tegevus: Personaalse riigi ja kasutajakesksete teenuste arendamine</t>
  </si>
  <si>
    <t>Programmi tegevus: Riikliku küberturvalisuse tagamine</t>
  </si>
  <si>
    <t>Käibemaks</t>
  </si>
  <si>
    <t>INVESTEERINGUD</t>
  </si>
  <si>
    <t>sh investeeringute käibemaks</t>
  </si>
  <si>
    <t>Toetused</t>
  </si>
  <si>
    <t>Riikliku küberturvalisuse tagamine</t>
  </si>
  <si>
    <t>Tööjõukulud</t>
  </si>
  <si>
    <t>Andmepõhise ühiskonna arendamine</t>
  </si>
  <si>
    <t>Digiriigi teenuste ja platvormide tagamine</t>
  </si>
  <si>
    <t>Personaalse riigi ja kasutajakesksete teenuste arendamine</t>
  </si>
  <si>
    <t>Majandamiskulud</t>
  </si>
  <si>
    <t>SE000028</t>
  </si>
  <si>
    <t>Investeeringud</t>
  </si>
  <si>
    <t>IT investeeringud</t>
  </si>
  <si>
    <t>IN002000</t>
  </si>
  <si>
    <t>Investeeringute käibemaks</t>
  </si>
  <si>
    <t>Välistoetus ning sellest sõltuvad vahendid</t>
  </si>
  <si>
    <t>Tuludest sõltuvad vahendid</t>
  </si>
  <si>
    <t>Arvestuslikud ja piirmääraga vahendid</t>
  </si>
  <si>
    <t>sh piirmääraga vahendid</t>
  </si>
  <si>
    <t>KULUD*</t>
  </si>
  <si>
    <t>* kuludes ei sisaldu amortisatsioon (mitterahaline kulu)</t>
  </si>
  <si>
    <t>Ülekantavad vahendid</t>
  </si>
  <si>
    <t>2026. a 
esialgne eelarve</t>
  </si>
  <si>
    <t>2026. a 
eelarve kokku</t>
  </si>
  <si>
    <t>SR030030</t>
  </si>
  <si>
    <t>SR030087</t>
  </si>
  <si>
    <t>Eelarve muudatused</t>
  </si>
  <si>
    <t>Riikliku küberturvalisuse tagamine, sh</t>
  </si>
  <si>
    <t>Laiapindne riigikaitse</t>
  </si>
  <si>
    <t>Digiriigi teenuste ja platvormide tagamine, sh</t>
  </si>
  <si>
    <t>RKAS remondi- ja kapitalikomponent</t>
  </si>
  <si>
    <t>Lai riigikaitse</t>
  </si>
  <si>
    <t>Muud tegevuskulud</t>
  </si>
  <si>
    <t>Vabariigi Valitsuse siht-otstarbelisest reservist</t>
  </si>
  <si>
    <t>Digikukkur</t>
  </si>
  <si>
    <t>SR030039</t>
  </si>
  <si>
    <t>NIS2 direktiiv</t>
  </si>
  <si>
    <t>SR030034</t>
  </si>
  <si>
    <t>Liikmemaksud</t>
  </si>
  <si>
    <t>SE000003</t>
  </si>
  <si>
    <t xml:space="preserve">Kuni käskkirja jõustumiseni kehtiv 2026. a eelarve </t>
  </si>
  <si>
    <r>
      <t xml:space="preserve">Ülekantavad vahendid
</t>
    </r>
    <r>
      <rPr>
        <sz val="8"/>
        <rFont val="Calibri"/>
        <family val="2"/>
        <charset val="186"/>
        <scheme val="minor"/>
      </rPr>
      <t>(2026_02)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</si>
</sst>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i/>
      <sz val="9"/>
      <color theme="1"/>
      <name val="Calibri"/>
      <family val="2"/>
      <charset val="186"/>
      <scheme val="minor"/>
    </font>
    <font>
      <b/>
      <sz val="10"/>
      <color theme="1"/>
      <name val="Calibri"/>
      <family val="2"/>
      <charset val="186"/>
      <scheme val="minor"/>
    </font>
    <font>
      <b/>
      <sz val="10"/>
      <name val="Calibri"/>
      <family val="2"/>
      <charset val="186"/>
      <scheme val="minor"/>
    </font>
    <font>
      <i/>
      <sz val="8"/>
      <name val="Calibri"/>
      <family val="2"/>
      <charset val="186"/>
      <scheme val="minor"/>
    </font>
    <font>
      <b/>
      <sz val="13"/>
      <color indexed="8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b/>
      <u/>
      <sz val="10"/>
      <color theme="1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  <font>
      <i/>
      <sz val="12"/>
      <name val="Calibri"/>
      <family val="2"/>
      <charset val="186"/>
      <scheme val="minor"/>
    </font>
    <font>
      <sz val="12"/>
      <color indexed="8"/>
      <name val="Calibri"/>
      <family val="2"/>
      <charset val="186"/>
      <scheme val="minor"/>
    </font>
    <font>
      <b/>
      <sz val="13"/>
      <color theme="1"/>
      <name val="Calibri"/>
      <family val="2"/>
      <charset val="186"/>
      <scheme val="minor"/>
    </font>
    <font>
      <sz val="10"/>
      <name val="Calibri"/>
      <family val="2"/>
      <charset val="186"/>
      <scheme val="minor"/>
    </font>
    <font>
      <i/>
      <sz val="10"/>
      <color indexed="8"/>
      <name val="Calibri"/>
      <family val="2"/>
      <charset val="186"/>
      <scheme val="minor"/>
    </font>
    <font>
      <sz val="12"/>
      <name val="Calibri"/>
      <family val="2"/>
      <charset val="186"/>
      <scheme val="minor"/>
    </font>
    <font>
      <b/>
      <sz val="13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sz val="10"/>
      <name val="Aptos Narrow"/>
      <family val="2"/>
      <charset val="186"/>
    </font>
    <font>
      <sz val="9"/>
      <color theme="1"/>
      <name val="Calibri"/>
      <family val="2"/>
      <charset val="186"/>
      <scheme val="minor"/>
    </font>
    <font>
      <sz val="10"/>
      <color indexed="8"/>
      <name val="Calibri"/>
      <family val="2"/>
      <charset val="186"/>
      <scheme val="minor"/>
    </font>
    <font>
      <sz val="8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rgb="FF000000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3" fillId="0" borderId="0"/>
    <xf numFmtId="0" fontId="2" fillId="0" borderId="0"/>
    <xf numFmtId="0" fontId="1" fillId="0" borderId="0"/>
  </cellStyleXfs>
  <cellXfs count="57">
    <xf numFmtId="0" fontId="0" fillId="0" borderId="0" xfId="0"/>
    <xf numFmtId="0" fontId="4" fillId="0" borderId="0" xfId="1" applyFont="1"/>
    <xf numFmtId="3" fontId="5" fillId="0" borderId="0" xfId="1" applyNumberFormat="1" applyFont="1"/>
    <xf numFmtId="0" fontId="4" fillId="0" borderId="0" xfId="1" applyFont="1" applyAlignment="1">
      <alignment horizontal="center"/>
    </xf>
    <xf numFmtId="3" fontId="4" fillId="0" borderId="0" xfId="1" applyNumberFormat="1" applyFont="1"/>
    <xf numFmtId="0" fontId="6" fillId="0" borderId="0" xfId="1" applyFont="1"/>
    <xf numFmtId="0" fontId="9" fillId="0" borderId="0" xfId="0" applyFont="1"/>
    <xf numFmtId="0" fontId="6" fillId="0" borderId="0" xfId="2" applyFont="1" applyAlignment="1">
      <alignment horizontal="right"/>
    </xf>
    <xf numFmtId="3" fontId="9" fillId="0" borderId="0" xfId="0" applyNumberFormat="1" applyFont="1"/>
    <xf numFmtId="0" fontId="4" fillId="0" borderId="0" xfId="2" applyFont="1" applyAlignment="1">
      <alignment horizontal="center"/>
    </xf>
    <xf numFmtId="3" fontId="6" fillId="0" borderId="0" xfId="2" applyNumberFormat="1" applyFont="1"/>
    <xf numFmtId="0" fontId="11" fillId="0" borderId="0" xfId="2" applyFont="1"/>
    <xf numFmtId="0" fontId="4" fillId="0" borderId="0" xfId="2" applyFont="1" applyAlignment="1">
      <alignment horizontal="left" indent="1"/>
    </xf>
    <xf numFmtId="3" fontId="4" fillId="0" borderId="0" xfId="2" applyNumberFormat="1" applyFont="1"/>
    <xf numFmtId="0" fontId="6" fillId="0" borderId="0" xfId="2" applyFont="1"/>
    <xf numFmtId="0" fontId="11" fillId="0" borderId="0" xfId="1" applyFont="1"/>
    <xf numFmtId="3" fontId="4" fillId="0" borderId="0" xfId="1" applyNumberFormat="1" applyFont="1" applyAlignment="1">
      <alignment horizontal="right"/>
    </xf>
    <xf numFmtId="0" fontId="10" fillId="0" borderId="0" xfId="1" applyFont="1"/>
    <xf numFmtId="0" fontId="12" fillId="0" borderId="0" xfId="2" applyFont="1" applyAlignment="1">
      <alignment horizontal="right"/>
    </xf>
    <xf numFmtId="0" fontId="13" fillId="0" borderId="0" xfId="2" applyFont="1" applyAlignment="1">
      <alignment horizontal="right" vertical="center" wrapText="1"/>
    </xf>
    <xf numFmtId="3" fontId="12" fillId="0" borderId="0" xfId="1" applyNumberFormat="1" applyFont="1"/>
    <xf numFmtId="0" fontId="15" fillId="0" borderId="0" xfId="2" applyFont="1" applyAlignment="1">
      <alignment horizontal="right"/>
    </xf>
    <xf numFmtId="0" fontId="15" fillId="0" borderId="0" xfId="2" applyFont="1"/>
    <xf numFmtId="0" fontId="16" fillId="2" borderId="0" xfId="1" applyFont="1" applyFill="1" applyAlignment="1">
      <alignment horizontal="center" vertical="center" wrapText="1"/>
    </xf>
    <xf numFmtId="0" fontId="17" fillId="0" borderId="0" xfId="0" applyFont="1" applyAlignment="1">
      <alignment horizontal="left" indent="1"/>
    </xf>
    <xf numFmtId="0" fontId="11" fillId="0" borderId="0" xfId="3" applyFont="1"/>
    <xf numFmtId="0" fontId="4" fillId="0" borderId="0" xfId="3" applyFont="1" applyAlignment="1">
      <alignment horizontal="center"/>
    </xf>
    <xf numFmtId="0" fontId="4" fillId="0" borderId="0" xfId="3" applyFont="1"/>
    <xf numFmtId="0" fontId="5" fillId="0" borderId="0" xfId="3" applyFont="1" applyAlignment="1">
      <alignment horizontal="center"/>
    </xf>
    <xf numFmtId="0" fontId="16" fillId="3" borderId="0" xfId="0" applyFont="1" applyFill="1" applyAlignment="1">
      <alignment horizontal="center" vertical="center" wrapText="1"/>
    </xf>
    <xf numFmtId="3" fontId="5" fillId="0" borderId="0" xfId="2" applyNumberFormat="1" applyFont="1"/>
    <xf numFmtId="0" fontId="13" fillId="0" borderId="0" xfId="2" applyFont="1" applyAlignment="1">
      <alignment horizontal="center" vertical="center" wrapText="1"/>
    </xf>
    <xf numFmtId="3" fontId="18" fillId="0" borderId="0" xfId="1" applyNumberFormat="1" applyFont="1"/>
    <xf numFmtId="0" fontId="19" fillId="0" borderId="0" xfId="2" applyFont="1"/>
    <xf numFmtId="3" fontId="19" fillId="0" borderId="0" xfId="0" applyNumberFormat="1" applyFont="1"/>
    <xf numFmtId="3" fontId="16" fillId="0" borderId="0" xfId="1" applyNumberFormat="1" applyFont="1"/>
    <xf numFmtId="3" fontId="7" fillId="0" borderId="0" xfId="2" applyNumberFormat="1" applyFont="1"/>
    <xf numFmtId="0" fontId="8" fillId="0" borderId="0" xfId="2" applyFont="1" applyAlignment="1">
      <alignment horizontal="center" vertical="center" wrapText="1"/>
    </xf>
    <xf numFmtId="0" fontId="16" fillId="0" borderId="0" xfId="2" applyFont="1" applyAlignment="1">
      <alignment horizontal="center"/>
    </xf>
    <xf numFmtId="3" fontId="16" fillId="0" borderId="0" xfId="2" applyNumberFormat="1" applyFont="1"/>
    <xf numFmtId="3" fontId="6" fillId="0" borderId="0" xfId="1" applyNumberFormat="1" applyFont="1"/>
    <xf numFmtId="0" fontId="4" fillId="0" borderId="0" xfId="3" applyFont="1" applyAlignment="1">
      <alignment horizontal="left" indent="2"/>
    </xf>
    <xf numFmtId="0" fontId="16" fillId="0" borderId="0" xfId="2" applyFont="1" applyAlignment="1">
      <alignment horizontal="center" vertical="center" wrapText="1"/>
    </xf>
    <xf numFmtId="0" fontId="6" fillId="0" borderId="0" xfId="3" applyFont="1" applyAlignment="1">
      <alignment horizontal="left" indent="1"/>
    </xf>
    <xf numFmtId="0" fontId="16" fillId="0" borderId="0" xfId="1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9" fillId="0" borderId="0" xfId="3" applyFont="1" applyAlignment="1">
      <alignment horizontal="left" vertical="center"/>
    </xf>
    <xf numFmtId="3" fontId="4" fillId="0" borderId="0" xfId="3" applyNumberFormat="1" applyFont="1"/>
    <xf numFmtId="0" fontId="14" fillId="0" borderId="0" xfId="0" applyFont="1" applyAlignment="1">
      <alignment horizontal="left" indent="1"/>
    </xf>
    <xf numFmtId="3" fontId="21" fillId="0" borderId="0" xfId="1" applyNumberFormat="1" applyFont="1"/>
    <xf numFmtId="3" fontId="20" fillId="0" borderId="0" xfId="2" applyNumberFormat="1" applyFont="1"/>
    <xf numFmtId="0" fontId="22" fillId="0" borderId="0" xfId="0" applyFont="1" applyAlignment="1">
      <alignment horizontal="left" vertical="center" wrapText="1"/>
    </xf>
    <xf numFmtId="0" fontId="6" fillId="0" borderId="0" xfId="2" applyFont="1" applyAlignment="1">
      <alignment horizontal="left" indent="1"/>
    </xf>
    <xf numFmtId="0" fontId="23" fillId="0" borderId="0" xfId="3" applyFont="1" applyAlignment="1">
      <alignment horizontal="left" indent="2"/>
    </xf>
    <xf numFmtId="0" fontId="24" fillId="0" borderId="0" xfId="0" applyFont="1" applyAlignment="1">
      <alignment horizontal="left" indent="1"/>
    </xf>
    <xf numFmtId="0" fontId="5" fillId="0" borderId="0" xfId="1" applyFont="1" applyAlignment="1">
      <alignment horizontal="left" indent="3"/>
    </xf>
    <xf numFmtId="0" fontId="5" fillId="0" borderId="0" xfId="2" applyFont="1" applyAlignment="1">
      <alignment horizontal="center"/>
    </xf>
  </cellXfs>
  <cellStyles count="4">
    <cellStyle name="Normaallaad 2" xfId="2" xr:uid="{00000000-0005-0000-0000-000001000000}"/>
    <cellStyle name="Normaallaad 2 2" xfId="1" xr:uid="{00000000-0005-0000-0000-000002000000}"/>
    <cellStyle name="Normaallaad 2 2 2" xfId="3" xr:uid="{46A60F3F-E549-443C-B3DF-9EFE3956B4F7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ust.sise\yld\JM\jmfin$\EELARVE\&#220;ldine\2.%202022RE\Katuserahade%20erakondade%20jaotus%202022%20(RM%20tabel%2023.11.202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uhis"/>
      <sheetName val="Täidetav tabel"/>
      <sheetName val="uuendatud JM 26.11.2021"/>
      <sheetName val="lõplikud toetused 29.11.2021"/>
      <sheetName val="Andmestik"/>
    </sheetNames>
    <sheetDataSet>
      <sheetData sheetId="0"/>
      <sheetData sheetId="1"/>
      <sheetData sheetId="2"/>
      <sheetData sheetId="3"/>
      <sheetData sheetId="4">
        <row r="2">
          <cell r="A2" t="str">
            <v>Kogukondlik Eesti</v>
          </cell>
        </row>
        <row r="3">
          <cell r="A3" t="str">
            <v>Kultuuriprogramm</v>
          </cell>
        </row>
        <row r="4">
          <cell r="A4" t="str">
            <v>Spordiprogramm</v>
          </cell>
        </row>
        <row r="5">
          <cell r="A5" t="str">
            <v xml:space="preserve">Keskkonnakaitse ja -kasutuse programm </v>
          </cell>
        </row>
        <row r="6">
          <cell r="A6" t="str">
            <v>Regionaalpoliitika</v>
          </cell>
        </row>
        <row r="7">
          <cell r="A7" t="str">
            <v>Põllumajandus, toit ja maaelu</v>
          </cell>
        </row>
        <row r="8">
          <cell r="A8" t="str">
            <v>Kalandus</v>
          </cell>
        </row>
        <row r="9">
          <cell r="A9" t="str">
            <v>Siseturvalisus</v>
          </cell>
        </row>
        <row r="10">
          <cell r="A10" t="str">
            <v>Sidus Eesti: kohanemine</v>
          </cell>
        </row>
        <row r="11">
          <cell r="A11" t="str">
            <v>Transpordi konkurentsivõime ja liikuvuse programm</v>
          </cell>
        </row>
        <row r="12">
          <cell r="A12" t="str">
            <v>Digiühiskonna programm</v>
          </cell>
        </row>
        <row r="13">
          <cell r="A13" t="str">
            <v>Energeetika</v>
          </cell>
        </row>
        <row r="14">
          <cell r="A14" t="str">
            <v>Vabariigi Valitsuse ja peaministri tegevuse toetamine</v>
          </cell>
        </row>
        <row r="15">
          <cell r="A15" t="str">
            <v>Riigi rahandus</v>
          </cell>
        </row>
        <row r="16">
          <cell r="A16" t="str">
            <v>Halduspoliitika</v>
          </cell>
        </row>
        <row r="17">
          <cell r="A17" t="str">
            <v>Finantspoliitika</v>
          </cell>
        </row>
        <row r="18">
          <cell r="A18" t="str">
            <v>Arhiivindusprogramm</v>
          </cell>
        </row>
        <row r="19">
          <cell r="A19" t="str">
            <v>Iseseisev sõjaline kaitsevõime</v>
          </cell>
        </row>
        <row r="20">
          <cell r="A20" t="str">
            <v>Kollektiivkaitses osalemine</v>
          </cell>
        </row>
        <row r="21">
          <cell r="A21" t="str">
            <v>Luure ja eelhoiatus</v>
          </cell>
        </row>
        <row r="22">
          <cell r="A22" t="str">
            <v>Kaitsepoliitika kujundamine ja toetav tegevus</v>
          </cell>
        </row>
        <row r="23">
          <cell r="A23" t="str">
            <v>Välispoliitika programm</v>
          </cell>
        </row>
        <row r="24">
          <cell r="A24" t="str">
            <v>Arengukoostöö ja humanitaarabi</v>
          </cell>
        </row>
        <row r="25">
          <cell r="A25" t="str">
            <v>Usaldusväärne ja tulemuslik õigusruum</v>
          </cell>
        </row>
        <row r="26">
          <cell r="A26" t="str">
            <v>Tervist toetava keskkonna programm</v>
          </cell>
        </row>
        <row r="27">
          <cell r="A27" t="str">
            <v>Tervist toetavate valikute programm</v>
          </cell>
        </row>
        <row r="28">
          <cell r="A28" t="str">
            <v>Inimkeskse tervishoiu programm</v>
          </cell>
        </row>
        <row r="29">
          <cell r="A29" t="str">
            <v>Tööturuprogramm</v>
          </cell>
        </row>
        <row r="30">
          <cell r="A30" t="str">
            <v>Sotsiaalkindlustuse programm</v>
          </cell>
        </row>
        <row r="31">
          <cell r="A31" t="str">
            <v>Hoolekandeprogramm</v>
          </cell>
        </row>
        <row r="32">
          <cell r="A32" t="str">
            <v>Soolise võrdõiguslikkuse programm</v>
          </cell>
        </row>
        <row r="33">
          <cell r="A33" t="str">
            <v>Laste ja perede programm</v>
          </cell>
        </row>
        <row r="34">
          <cell r="A34" t="str">
            <v>Nutikas rahvastikuarvestus</v>
          </cell>
        </row>
        <row r="35">
          <cell r="A35" t="str">
            <v>Üleilmne eestlus</v>
          </cell>
        </row>
        <row r="36">
          <cell r="A36" t="str">
            <v>Erakondade rahastamine</v>
          </cell>
        </row>
        <row r="37">
          <cell r="A37" t="str">
            <v>Sidus Eesti: Lõimumine, sh kohanemine</v>
          </cell>
        </row>
        <row r="38">
          <cell r="A38" t="str">
            <v>Keeleprogramm</v>
          </cell>
        </row>
        <row r="39">
          <cell r="A39" t="str">
            <v>Haridus- ja noorteprogramm</v>
          </cell>
        </row>
        <row r="40">
          <cell r="A40" t="str">
            <v>Teadussüsteemi programm</v>
          </cell>
        </row>
        <row r="41">
          <cell r="A41" t="str">
            <v>Teadmussiirde programm</v>
          </cell>
        </row>
        <row r="42">
          <cell r="A42" t="str">
            <v>Ettevõtluskeskkond</v>
          </cell>
        </row>
        <row r="43">
          <cell r="A43" t="str">
            <v>Ehitus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D9F45F-BC6D-4CCE-8CDF-1FEEE1B8204C}">
  <dimension ref="A1:K79"/>
  <sheetViews>
    <sheetView tabSelected="1" workbookViewId="0">
      <selection activeCell="N5" sqref="N5"/>
    </sheetView>
  </sheetViews>
  <sheetFormatPr defaultColWidth="9.42578125" defaultRowHeight="13.5" customHeight="1" outlineLevelCol="1" x14ac:dyDescent="0.2"/>
  <cols>
    <col min="1" max="1" width="78.140625" style="1" bestFit="1" customWidth="1"/>
    <col min="2" max="3" width="7.85546875" style="3" hidden="1" customWidth="1"/>
    <col min="4" max="4" width="10.5703125" style="1" hidden="1" customWidth="1"/>
    <col min="5" max="5" width="14.140625" style="1" hidden="1" customWidth="1" outlineLevel="1"/>
    <col min="6" max="6" width="13.7109375" style="1" hidden="1" customWidth="1" outlineLevel="1"/>
    <col min="7" max="7" width="13.85546875" style="1" customWidth="1" collapsed="1"/>
    <col min="8" max="10" width="13.42578125" style="1" customWidth="1"/>
    <col min="11" max="11" width="13.7109375" style="1" customWidth="1"/>
    <col min="12" max="12" width="9.7109375" style="1" customWidth="1"/>
    <col min="13" max="16384" width="9.42578125" style="1"/>
  </cols>
  <sheetData>
    <row r="1" spans="1:11" ht="13.5" customHeight="1" x14ac:dyDescent="0.2">
      <c r="A1" s="2"/>
      <c r="K1" s="16" t="s">
        <v>0</v>
      </c>
    </row>
    <row r="2" spans="1:11" ht="13.5" customHeight="1" x14ac:dyDescent="0.2">
      <c r="A2" s="2"/>
      <c r="K2" s="16" t="s">
        <v>1</v>
      </c>
    </row>
    <row r="3" spans="1:11" ht="13.5" customHeight="1" x14ac:dyDescent="0.25">
      <c r="A3" s="20" t="s">
        <v>2</v>
      </c>
      <c r="E3" s="4"/>
    </row>
    <row r="4" spans="1:11" ht="13.5" customHeight="1" x14ac:dyDescent="0.2">
      <c r="A4" s="5"/>
      <c r="E4" s="4"/>
    </row>
    <row r="5" spans="1:11" s="5" customFormat="1" ht="58.5" customHeight="1" x14ac:dyDescent="0.2">
      <c r="A5" s="23"/>
      <c r="B5" s="23" t="s">
        <v>3</v>
      </c>
      <c r="C5" s="23" t="s">
        <v>4</v>
      </c>
      <c r="D5" s="23" t="s">
        <v>5</v>
      </c>
      <c r="E5" s="29" t="s">
        <v>34</v>
      </c>
      <c r="F5" s="29" t="s">
        <v>53</v>
      </c>
      <c r="G5" s="29" t="s">
        <v>52</v>
      </c>
      <c r="H5" s="29" t="s">
        <v>33</v>
      </c>
      <c r="I5" s="29" t="s">
        <v>45</v>
      </c>
      <c r="J5" s="29" t="s">
        <v>38</v>
      </c>
      <c r="K5" s="29" t="s">
        <v>35</v>
      </c>
    </row>
    <row r="6" spans="1:11" s="5" customFormat="1" ht="17.25" x14ac:dyDescent="0.3">
      <c r="A6" s="46" t="s">
        <v>6</v>
      </c>
      <c r="B6" s="44"/>
      <c r="C6" s="44"/>
      <c r="D6" s="44"/>
      <c r="E6" s="8">
        <f>E10+E16</f>
        <v>53630273.089499995</v>
      </c>
      <c r="F6" s="8">
        <f>F10+F16</f>
        <v>572038.98</v>
      </c>
      <c r="G6" s="8">
        <f>E6+F6</f>
        <v>54202312.069499992</v>
      </c>
      <c r="H6" s="8">
        <f>H10+H16</f>
        <v>1977038.613791174</v>
      </c>
      <c r="I6" s="8">
        <f>I10+I16</f>
        <v>1736290</v>
      </c>
      <c r="J6" s="8">
        <f>J10+J16</f>
        <v>1765</v>
      </c>
      <c r="K6" s="8">
        <f>G6+H6+I6+J6</f>
        <v>57917405.683291167</v>
      </c>
    </row>
    <row r="7" spans="1:11" s="5" customFormat="1" ht="13.5" customHeight="1" x14ac:dyDescent="0.2">
      <c r="A7" s="54" t="s">
        <v>30</v>
      </c>
      <c r="B7" s="44"/>
      <c r="C7" s="44"/>
      <c r="D7" s="44"/>
      <c r="E7" s="47">
        <f>E20+E23+E30+E40+E47</f>
        <v>41288877.2896</v>
      </c>
      <c r="F7" s="47">
        <f>F20+F23+F30+F40+F47</f>
        <v>572038.98</v>
      </c>
      <c r="G7" s="47">
        <f t="shared" ref="G7:G70" si="0">E7+F7</f>
        <v>41860916.269599997</v>
      </c>
      <c r="H7" s="47">
        <f>H20+H23+H30+H40+H47</f>
        <v>1977038.613791174</v>
      </c>
      <c r="I7" s="47">
        <f>I20+I23+I30+I40+I46</f>
        <v>1736290</v>
      </c>
      <c r="J7" s="47">
        <f>J20+J23+J30+J40+J47</f>
        <v>1765</v>
      </c>
      <c r="K7" s="47">
        <f t="shared" ref="K7:K70" si="1">G7+H7+I7+J7</f>
        <v>45576009.883391172</v>
      </c>
    </row>
    <row r="8" spans="1:11" s="5" customFormat="1" ht="12.75" x14ac:dyDescent="0.2">
      <c r="A8" s="44"/>
      <c r="B8" s="44"/>
      <c r="C8" s="44"/>
      <c r="D8" s="44"/>
      <c r="E8" s="45"/>
      <c r="G8" s="45"/>
      <c r="K8" s="45"/>
    </row>
    <row r="9" spans="1:11" s="5" customFormat="1" ht="17.25" x14ac:dyDescent="0.3">
      <c r="A9" s="6" t="s">
        <v>7</v>
      </c>
      <c r="B9" s="7"/>
      <c r="C9" s="7"/>
      <c r="D9" s="14"/>
      <c r="E9" s="34">
        <v>6312408.8399999999</v>
      </c>
      <c r="F9" s="40"/>
      <c r="G9" s="34">
        <f t="shared" si="0"/>
        <v>6312408.8399999999</v>
      </c>
      <c r="H9" s="40"/>
      <c r="I9" s="40"/>
      <c r="J9" s="40"/>
      <c r="K9" s="34">
        <f t="shared" si="1"/>
        <v>6312408.8399999999</v>
      </c>
    </row>
    <row r="10" spans="1:11" s="17" customFormat="1" ht="17.25" x14ac:dyDescent="0.3">
      <c r="A10" s="6" t="s">
        <v>31</v>
      </c>
      <c r="B10" s="21"/>
      <c r="C10" s="21"/>
      <c r="D10" s="22"/>
      <c r="E10" s="8">
        <f>E11+E12+E13+E14+E15</f>
        <v>39905000.609599993</v>
      </c>
      <c r="F10" s="8">
        <f>F11+F12+F13+F14+F15</f>
        <v>572038.98</v>
      </c>
      <c r="G10" s="8">
        <f t="shared" si="0"/>
        <v>40477039.589599989</v>
      </c>
      <c r="H10" s="8">
        <f>H11+H12+H13+H14+H15</f>
        <v>1176245.613791174</v>
      </c>
      <c r="I10" s="8">
        <f>I11+I12+I13+I14+I15</f>
        <v>1616290</v>
      </c>
      <c r="J10" s="8">
        <f>J11+J12+J13+J14+J15</f>
        <v>1765</v>
      </c>
      <c r="K10" s="8">
        <f t="shared" si="1"/>
        <v>43271340.203391165</v>
      </c>
    </row>
    <row r="11" spans="1:11" s="17" customFormat="1" ht="15.75" x14ac:dyDescent="0.25">
      <c r="A11" s="48" t="s">
        <v>8</v>
      </c>
      <c r="B11" s="18"/>
      <c r="C11" s="19"/>
      <c r="D11" s="31"/>
      <c r="E11" s="32">
        <f t="shared" ref="E11:J11" si="2">E24+E31+E41+E55+E60</f>
        <v>2280339.5562116769</v>
      </c>
      <c r="F11" s="32">
        <f t="shared" si="2"/>
        <v>0</v>
      </c>
      <c r="G11" s="32">
        <f t="shared" si="0"/>
        <v>2280339.5562116769</v>
      </c>
      <c r="H11" s="32">
        <f t="shared" si="2"/>
        <v>83139.91</v>
      </c>
      <c r="I11" s="32">
        <f t="shared" si="2"/>
        <v>0</v>
      </c>
      <c r="J11" s="32">
        <f t="shared" si="2"/>
        <v>0</v>
      </c>
      <c r="K11" s="32">
        <f t="shared" si="1"/>
        <v>2363479.4662116771</v>
      </c>
    </row>
    <row r="12" spans="1:11" s="17" customFormat="1" ht="15.75" x14ac:dyDescent="0.25">
      <c r="A12" s="48" t="s">
        <v>9</v>
      </c>
      <c r="B12" s="18"/>
      <c r="C12" s="19"/>
      <c r="D12" s="31"/>
      <c r="E12" s="32">
        <f t="shared" ref="E12:J12" si="3">E25+E32+E42+E56+E61+E71</f>
        <v>14080627.305022605</v>
      </c>
      <c r="F12" s="32">
        <f t="shared" si="3"/>
        <v>157293.29999999999</v>
      </c>
      <c r="G12" s="32">
        <f t="shared" si="0"/>
        <v>14237920.605022606</v>
      </c>
      <c r="H12" s="32">
        <f t="shared" si="3"/>
        <v>284661.33999999997</v>
      </c>
      <c r="I12" s="32">
        <f t="shared" si="3"/>
        <v>880000</v>
      </c>
      <c r="J12" s="32">
        <f t="shared" si="3"/>
        <v>0</v>
      </c>
      <c r="K12" s="32">
        <f t="shared" si="1"/>
        <v>15402581.945022605</v>
      </c>
    </row>
    <row r="13" spans="1:11" s="17" customFormat="1" ht="15.75" x14ac:dyDescent="0.25">
      <c r="A13" s="48" t="s">
        <v>10</v>
      </c>
      <c r="B13" s="18"/>
      <c r="C13" s="19"/>
      <c r="D13" s="31"/>
      <c r="E13" s="32">
        <f t="shared" ref="E13:J13" si="4">E26+E36+E43+E57+E62</f>
        <v>3851949.7125503845</v>
      </c>
      <c r="F13" s="32">
        <f t="shared" si="4"/>
        <v>0</v>
      </c>
      <c r="G13" s="32">
        <f t="shared" si="0"/>
        <v>3851949.7125503845</v>
      </c>
      <c r="H13" s="32">
        <f t="shared" si="4"/>
        <v>59455.08</v>
      </c>
      <c r="I13" s="32">
        <f t="shared" si="4"/>
        <v>0</v>
      </c>
      <c r="J13" s="32">
        <f t="shared" si="4"/>
        <v>0</v>
      </c>
      <c r="K13" s="32">
        <f t="shared" si="1"/>
        <v>3911404.7925503845</v>
      </c>
    </row>
    <row r="14" spans="1:11" s="17" customFormat="1" ht="15.75" x14ac:dyDescent="0.25">
      <c r="A14" s="48" t="s">
        <v>11</v>
      </c>
      <c r="B14" s="18"/>
      <c r="C14" s="19"/>
      <c r="D14" s="31"/>
      <c r="E14" s="32">
        <f t="shared" ref="E14:J14" si="5">E21+E27+E37+E44+E53+E58+E63</f>
        <v>16128249.315915329</v>
      </c>
      <c r="F14" s="32">
        <f t="shared" si="5"/>
        <v>414745.68000000005</v>
      </c>
      <c r="G14" s="32">
        <f t="shared" si="0"/>
        <v>16542994.995915329</v>
      </c>
      <c r="H14" s="32">
        <f t="shared" si="5"/>
        <v>748989.28379117406</v>
      </c>
      <c r="I14" s="32">
        <f t="shared" si="5"/>
        <v>736290</v>
      </c>
      <c r="J14" s="32">
        <f t="shared" si="5"/>
        <v>1765</v>
      </c>
      <c r="K14" s="32">
        <f t="shared" si="1"/>
        <v>18030039.279706504</v>
      </c>
    </row>
    <row r="15" spans="1:11" s="17" customFormat="1" ht="15.75" x14ac:dyDescent="0.25">
      <c r="A15" s="48" t="s">
        <v>12</v>
      </c>
      <c r="B15" s="18"/>
      <c r="C15" s="19"/>
      <c r="D15" s="31"/>
      <c r="E15" s="32">
        <f>E45+E64+E72</f>
        <v>3563834.7199000004</v>
      </c>
      <c r="F15" s="32">
        <f t="shared" ref="F15:J15" si="6">F45+F64+F72</f>
        <v>0</v>
      </c>
      <c r="G15" s="32">
        <f t="shared" si="0"/>
        <v>3563834.7199000004</v>
      </c>
      <c r="H15" s="32">
        <f t="shared" si="6"/>
        <v>0</v>
      </c>
      <c r="I15" s="32">
        <f t="shared" ref="I15" si="7">I45+I64+I72</f>
        <v>0</v>
      </c>
      <c r="J15" s="32">
        <f t="shared" si="6"/>
        <v>0</v>
      </c>
      <c r="K15" s="32">
        <f t="shared" si="1"/>
        <v>3563834.7199000004</v>
      </c>
    </row>
    <row r="16" spans="1:11" s="17" customFormat="1" ht="17.25" x14ac:dyDescent="0.3">
      <c r="A16" s="6" t="s">
        <v>13</v>
      </c>
      <c r="B16" s="21"/>
      <c r="C16" s="21"/>
      <c r="D16" s="33"/>
      <c r="E16" s="34">
        <f>E46+E65+E73</f>
        <v>13725272.479900001</v>
      </c>
      <c r="F16" s="34">
        <f>+F46</f>
        <v>0</v>
      </c>
      <c r="G16" s="34">
        <f t="shared" si="0"/>
        <v>13725272.479900001</v>
      </c>
      <c r="H16" s="34">
        <f>+H46</f>
        <v>800793</v>
      </c>
      <c r="I16" s="34">
        <f>+I46</f>
        <v>120000</v>
      </c>
      <c r="J16" s="34">
        <f>+J46</f>
        <v>0</v>
      </c>
      <c r="K16" s="34">
        <f t="shared" si="1"/>
        <v>14646065.479900001</v>
      </c>
    </row>
    <row r="17" spans="1:11" s="17" customFormat="1" ht="13.5" customHeight="1" x14ac:dyDescent="0.3">
      <c r="A17" s="24" t="s">
        <v>14</v>
      </c>
      <c r="B17" s="21"/>
      <c r="C17" s="21"/>
      <c r="D17" s="33"/>
      <c r="E17" s="35">
        <f>E49+E67+E75</f>
        <v>2645859.48</v>
      </c>
      <c r="F17" s="4">
        <f>+F49</f>
        <v>0</v>
      </c>
      <c r="G17" s="35">
        <f t="shared" si="0"/>
        <v>2645859.48</v>
      </c>
      <c r="H17" s="4">
        <f>+H49</f>
        <v>0</v>
      </c>
      <c r="I17" s="4">
        <f>+I49</f>
        <v>0</v>
      </c>
      <c r="J17" s="4">
        <f>+J49</f>
        <v>0</v>
      </c>
      <c r="K17" s="35">
        <f t="shared" si="1"/>
        <v>2645859.48</v>
      </c>
    </row>
    <row r="18" spans="1:11" s="17" customFormat="1" ht="13.5" customHeight="1" x14ac:dyDescent="0.3">
      <c r="A18" s="24"/>
      <c r="B18" s="21"/>
      <c r="C18" s="21"/>
      <c r="D18" s="33"/>
      <c r="E18" s="35"/>
      <c r="F18" s="40"/>
      <c r="G18" s="35"/>
      <c r="H18" s="40"/>
      <c r="I18" s="40"/>
      <c r="J18" s="40"/>
      <c r="K18" s="35"/>
    </row>
    <row r="19" spans="1:11" s="17" customFormat="1" ht="13.5" customHeight="1" x14ac:dyDescent="0.3">
      <c r="A19" s="15" t="s">
        <v>29</v>
      </c>
      <c r="B19" s="21"/>
      <c r="C19" s="21"/>
      <c r="D19" s="33"/>
      <c r="E19" s="49">
        <f>+E20+E23+E30+E40+E45+E46</f>
        <v>46769513.609499998</v>
      </c>
      <c r="F19" s="40">
        <f>F20+F23+F30+F40+F45+F46</f>
        <v>572038.98</v>
      </c>
      <c r="G19" s="49">
        <f t="shared" si="0"/>
        <v>47341552.589499995</v>
      </c>
      <c r="H19" s="40">
        <f>H20+H23+H30+H40+H45+H46</f>
        <v>1977038.613791174</v>
      </c>
      <c r="I19" s="40">
        <f>I20+I23+I30+I40+I45+I46</f>
        <v>1736290</v>
      </c>
      <c r="J19" s="40">
        <f>J20+J23+J30+J40+J45+J46</f>
        <v>1765</v>
      </c>
      <c r="K19" s="49">
        <f t="shared" si="1"/>
        <v>51056646.20329117</v>
      </c>
    </row>
    <row r="20" spans="1:11" s="17" customFormat="1" ht="13.5" customHeight="1" x14ac:dyDescent="0.3">
      <c r="A20" s="43" t="s">
        <v>15</v>
      </c>
      <c r="B20" s="26">
        <v>20</v>
      </c>
      <c r="C20" s="26">
        <v>45</v>
      </c>
      <c r="D20" s="33"/>
      <c r="E20" s="36">
        <f>+E21</f>
        <v>595000</v>
      </c>
      <c r="F20" s="40">
        <f>F21</f>
        <v>0</v>
      </c>
      <c r="G20" s="36">
        <f t="shared" si="0"/>
        <v>595000</v>
      </c>
      <c r="H20" s="40">
        <f>H21</f>
        <v>79249.55</v>
      </c>
      <c r="I20" s="40">
        <f>I21</f>
        <v>0</v>
      </c>
      <c r="J20" s="40">
        <f>J21</f>
        <v>1765</v>
      </c>
      <c r="K20" s="36">
        <f t="shared" si="1"/>
        <v>676014.55</v>
      </c>
    </row>
    <row r="21" spans="1:11" s="5" customFormat="1" ht="13.5" customHeight="1" x14ac:dyDescent="0.2">
      <c r="A21" s="41" t="s">
        <v>39</v>
      </c>
      <c r="B21" s="26"/>
      <c r="C21" s="26"/>
      <c r="D21" s="42"/>
      <c r="E21" s="39">
        <v>595000</v>
      </c>
      <c r="F21" s="39"/>
      <c r="G21" s="39">
        <f t="shared" si="0"/>
        <v>595000</v>
      </c>
      <c r="H21" s="39">
        <v>79249.55</v>
      </c>
      <c r="I21" s="39"/>
      <c r="J21" s="39">
        <v>1765</v>
      </c>
      <c r="K21" s="39">
        <f t="shared" si="1"/>
        <v>676014.55</v>
      </c>
    </row>
    <row r="22" spans="1:11" s="5" customFormat="1" ht="13.5" customHeight="1" x14ac:dyDescent="0.2">
      <c r="A22" s="55" t="s">
        <v>50</v>
      </c>
      <c r="B22" s="26">
        <v>20</v>
      </c>
      <c r="C22" s="26">
        <v>45</v>
      </c>
      <c r="D22" s="42" t="s">
        <v>51</v>
      </c>
      <c r="E22" s="30"/>
      <c r="F22" s="2"/>
      <c r="G22" s="30">
        <f t="shared" si="0"/>
        <v>0</v>
      </c>
      <c r="H22" s="2"/>
      <c r="I22" s="2"/>
      <c r="J22" s="2">
        <v>1765</v>
      </c>
      <c r="K22" s="30">
        <f t="shared" si="1"/>
        <v>1765</v>
      </c>
    </row>
    <row r="23" spans="1:11" s="5" customFormat="1" ht="13.5" customHeight="1" x14ac:dyDescent="0.2">
      <c r="A23" s="52" t="s">
        <v>17</v>
      </c>
      <c r="B23" s="9">
        <v>20</v>
      </c>
      <c r="C23" s="9">
        <v>50</v>
      </c>
      <c r="D23" s="37"/>
      <c r="E23" s="36">
        <f>+E24+E25+E26+E27</f>
        <v>18629765.789900001</v>
      </c>
      <c r="F23" s="40">
        <f>F24+F25+F26+F27</f>
        <v>41062.53</v>
      </c>
      <c r="G23" s="36">
        <f t="shared" si="0"/>
        <v>18670828.319900002</v>
      </c>
      <c r="H23" s="40">
        <f>H24+H25+H26+H27</f>
        <v>320933.45</v>
      </c>
      <c r="I23" s="40">
        <f>I24+I25+I26+I27</f>
        <v>686290</v>
      </c>
      <c r="J23" s="40">
        <f>J24+J25+J26+J27</f>
        <v>0</v>
      </c>
      <c r="K23" s="36">
        <f t="shared" si="1"/>
        <v>19678051.769900002</v>
      </c>
    </row>
    <row r="24" spans="1:11" s="5" customFormat="1" ht="13.5" customHeight="1" x14ac:dyDescent="0.2">
      <c r="A24" s="41" t="s">
        <v>18</v>
      </c>
      <c r="B24" s="9"/>
      <c r="C24" s="9"/>
      <c r="D24" s="38"/>
      <c r="E24" s="39">
        <v>1581313.94</v>
      </c>
      <c r="F24" s="40"/>
      <c r="G24" s="39">
        <f t="shared" si="0"/>
        <v>1581313.94</v>
      </c>
      <c r="H24" s="4">
        <v>70</v>
      </c>
      <c r="I24" s="40"/>
      <c r="J24" s="40"/>
      <c r="K24" s="39">
        <f t="shared" si="1"/>
        <v>1581383.94</v>
      </c>
    </row>
    <row r="25" spans="1:11" s="5" customFormat="1" ht="13.5" customHeight="1" x14ac:dyDescent="0.2">
      <c r="A25" s="41" t="s">
        <v>19</v>
      </c>
      <c r="B25" s="9"/>
      <c r="C25" s="9"/>
      <c r="D25" s="38"/>
      <c r="E25" s="39">
        <v>6241883.3099999996</v>
      </c>
      <c r="F25" s="40"/>
      <c r="G25" s="39">
        <f t="shared" si="0"/>
        <v>6241883.3099999996</v>
      </c>
      <c r="H25" s="4">
        <v>50374.17</v>
      </c>
      <c r="I25" s="40"/>
      <c r="J25" s="40"/>
      <c r="K25" s="39">
        <f t="shared" si="1"/>
        <v>6292257.4799999995</v>
      </c>
    </row>
    <row r="26" spans="1:11" s="5" customFormat="1" ht="13.5" customHeight="1" x14ac:dyDescent="0.2">
      <c r="A26" s="41" t="s">
        <v>20</v>
      </c>
      <c r="B26" s="9"/>
      <c r="C26" s="9"/>
      <c r="D26" s="38"/>
      <c r="E26" s="39">
        <v>2153669.3799000001</v>
      </c>
      <c r="F26" s="40"/>
      <c r="G26" s="39">
        <f t="shared" si="0"/>
        <v>2153669.3799000001</v>
      </c>
      <c r="H26" s="4">
        <v>45730.58</v>
      </c>
      <c r="I26" s="40"/>
      <c r="J26" s="40"/>
      <c r="K26" s="39">
        <f t="shared" si="1"/>
        <v>2199399.9599000001</v>
      </c>
    </row>
    <row r="27" spans="1:11" s="5" customFormat="1" ht="13.5" customHeight="1" x14ac:dyDescent="0.2">
      <c r="A27" s="41" t="s">
        <v>39</v>
      </c>
      <c r="B27" s="9"/>
      <c r="C27" s="9"/>
      <c r="D27" s="38"/>
      <c r="E27" s="39">
        <v>8652899.1600000001</v>
      </c>
      <c r="F27" s="4">
        <f>+F28</f>
        <v>41062.53</v>
      </c>
      <c r="G27" s="39">
        <f t="shared" si="0"/>
        <v>8693961.6899999995</v>
      </c>
      <c r="H27" s="4">
        <v>224758.7</v>
      </c>
      <c r="I27" s="4">
        <f>I28+I29</f>
        <v>686290</v>
      </c>
      <c r="J27" s="4"/>
      <c r="K27" s="39">
        <f t="shared" si="1"/>
        <v>9605010.3899999987</v>
      </c>
    </row>
    <row r="28" spans="1:11" s="5" customFormat="1" ht="13.5" customHeight="1" x14ac:dyDescent="0.2">
      <c r="A28" s="55" t="s">
        <v>40</v>
      </c>
      <c r="B28" s="56">
        <v>20</v>
      </c>
      <c r="C28" s="56">
        <v>50</v>
      </c>
      <c r="D28" s="56" t="s">
        <v>36</v>
      </c>
      <c r="E28" s="30"/>
      <c r="F28" s="30">
        <v>41062.53</v>
      </c>
      <c r="G28" s="30">
        <f t="shared" si="0"/>
        <v>41062.53</v>
      </c>
      <c r="H28" s="30"/>
      <c r="I28" s="30"/>
      <c r="J28" s="30"/>
      <c r="K28" s="30">
        <f t="shared" si="1"/>
        <v>41062.53</v>
      </c>
    </row>
    <row r="29" spans="1:11" s="5" customFormat="1" ht="13.5" customHeight="1" x14ac:dyDescent="0.2">
      <c r="A29" s="55" t="s">
        <v>48</v>
      </c>
      <c r="B29" s="56">
        <v>20</v>
      </c>
      <c r="C29" s="56">
        <v>50</v>
      </c>
      <c r="D29" s="56" t="s">
        <v>49</v>
      </c>
      <c r="E29" s="30"/>
      <c r="F29" s="30"/>
      <c r="G29" s="30">
        <f t="shared" si="0"/>
        <v>0</v>
      </c>
      <c r="H29" s="30"/>
      <c r="I29" s="30">
        <v>686290</v>
      </c>
      <c r="J29" s="30"/>
      <c r="K29" s="30">
        <f t="shared" si="1"/>
        <v>686290</v>
      </c>
    </row>
    <row r="30" spans="1:11" s="5" customFormat="1" ht="13.5" customHeight="1" x14ac:dyDescent="0.2">
      <c r="A30" s="52" t="s">
        <v>21</v>
      </c>
      <c r="B30" s="9">
        <v>20</v>
      </c>
      <c r="C30" s="9">
        <v>55</v>
      </c>
      <c r="D30" s="38"/>
      <c r="E30" s="36">
        <f>+E31+E32+E36+E37</f>
        <v>10618391.499799997</v>
      </c>
      <c r="F30" s="36">
        <f>+F31+F32+F36+F37</f>
        <v>530976.44999999995</v>
      </c>
      <c r="G30" s="36">
        <f t="shared" si="0"/>
        <v>11149367.949799996</v>
      </c>
      <c r="H30" s="36">
        <f>+H31+H32+H36+H37</f>
        <v>718309.55379117397</v>
      </c>
      <c r="I30" s="36">
        <f>+I31+I32+I36+I37</f>
        <v>930000</v>
      </c>
      <c r="J30" s="36">
        <f>+J31+J32+J36+J37</f>
        <v>0</v>
      </c>
      <c r="K30" s="36">
        <f t="shared" si="1"/>
        <v>12797677.503591171</v>
      </c>
    </row>
    <row r="31" spans="1:11" s="5" customFormat="1" ht="13.5" customHeight="1" x14ac:dyDescent="0.2">
      <c r="A31" s="41" t="s">
        <v>18</v>
      </c>
      <c r="B31" s="9"/>
      <c r="C31" s="9"/>
      <c r="D31" s="38"/>
      <c r="E31" s="39">
        <v>252182.76801167702</v>
      </c>
      <c r="F31" s="40"/>
      <c r="G31" s="39">
        <f t="shared" si="0"/>
        <v>252182.76801167702</v>
      </c>
      <c r="H31" s="4">
        <v>82912.88</v>
      </c>
      <c r="I31" s="40"/>
      <c r="J31" s="40"/>
      <c r="K31" s="39">
        <f t="shared" si="1"/>
        <v>335095.64801167703</v>
      </c>
    </row>
    <row r="32" spans="1:11" s="5" customFormat="1" ht="13.5" customHeight="1" x14ac:dyDescent="0.2">
      <c r="A32" s="41" t="s">
        <v>41</v>
      </c>
      <c r="B32" s="9"/>
      <c r="C32" s="9"/>
      <c r="D32" s="38"/>
      <c r="E32" s="39">
        <v>5534752.8788226061</v>
      </c>
      <c r="F32" s="4">
        <f>+F33+F34</f>
        <v>157293.29999999999</v>
      </c>
      <c r="G32" s="39">
        <f t="shared" si="0"/>
        <v>5692046.1788226059</v>
      </c>
      <c r="H32" s="4">
        <v>230392.82</v>
      </c>
      <c r="I32" s="4">
        <f>I35</f>
        <v>880000</v>
      </c>
      <c r="J32" s="4">
        <v>0</v>
      </c>
      <c r="K32" s="39">
        <f t="shared" si="1"/>
        <v>6802438.9988226062</v>
      </c>
    </row>
    <row r="33" spans="1:11" s="5" customFormat="1" ht="13.5" customHeight="1" x14ac:dyDescent="0.2">
      <c r="A33" s="55" t="s">
        <v>42</v>
      </c>
      <c r="B33" s="56">
        <v>20</v>
      </c>
      <c r="C33" s="56">
        <v>55</v>
      </c>
      <c r="D33" s="56" t="s">
        <v>22</v>
      </c>
      <c r="E33" s="30">
        <v>338.92989999999998</v>
      </c>
      <c r="F33" s="2"/>
      <c r="G33" s="30">
        <f t="shared" si="0"/>
        <v>338.92989999999998</v>
      </c>
      <c r="H33" s="2"/>
      <c r="I33" s="2"/>
      <c r="J33" s="2">
        <v>599</v>
      </c>
      <c r="K33" s="30">
        <f t="shared" si="1"/>
        <v>937.92989999999998</v>
      </c>
    </row>
    <row r="34" spans="1:11" s="5" customFormat="1" ht="13.5" customHeight="1" x14ac:dyDescent="0.2">
      <c r="A34" s="55" t="s">
        <v>43</v>
      </c>
      <c r="B34" s="56">
        <v>20</v>
      </c>
      <c r="C34" s="56">
        <v>55</v>
      </c>
      <c r="D34" s="56" t="s">
        <v>37</v>
      </c>
      <c r="E34" s="30"/>
      <c r="F34" s="30">
        <v>157293.29999999999</v>
      </c>
      <c r="G34" s="30">
        <f t="shared" si="0"/>
        <v>157293.29999999999</v>
      </c>
      <c r="H34" s="30"/>
      <c r="I34" s="30"/>
      <c r="J34" s="30"/>
      <c r="K34" s="30">
        <f t="shared" si="1"/>
        <v>157293.29999999999</v>
      </c>
    </row>
    <row r="35" spans="1:11" s="5" customFormat="1" ht="13.5" customHeight="1" x14ac:dyDescent="0.2">
      <c r="A35" s="55" t="s">
        <v>46</v>
      </c>
      <c r="B35" s="56">
        <v>20</v>
      </c>
      <c r="C35" s="56">
        <v>55</v>
      </c>
      <c r="D35" s="56" t="s">
        <v>47</v>
      </c>
      <c r="E35" s="30"/>
      <c r="F35" s="30"/>
      <c r="G35" s="30">
        <f t="shared" si="0"/>
        <v>0</v>
      </c>
      <c r="H35" s="30"/>
      <c r="I35" s="30">
        <v>880000</v>
      </c>
      <c r="J35" s="30"/>
      <c r="K35" s="30">
        <f t="shared" si="1"/>
        <v>880000</v>
      </c>
    </row>
    <row r="36" spans="1:11" s="5" customFormat="1" ht="13.5" customHeight="1" x14ac:dyDescent="0.2">
      <c r="A36" s="41" t="s">
        <v>20</v>
      </c>
      <c r="B36" s="9"/>
      <c r="C36" s="9"/>
      <c r="D36" s="38"/>
      <c r="E36" s="39">
        <v>1232519.080850384</v>
      </c>
      <c r="F36" s="40"/>
      <c r="G36" s="39">
        <f t="shared" si="0"/>
        <v>1232519.080850384</v>
      </c>
      <c r="H36" s="4">
        <v>12437.71</v>
      </c>
      <c r="I36" s="40"/>
      <c r="J36" s="40"/>
      <c r="K36" s="39">
        <f t="shared" si="1"/>
        <v>1244956.7908503839</v>
      </c>
    </row>
    <row r="37" spans="1:11" s="5" customFormat="1" ht="13.5" customHeight="1" x14ac:dyDescent="0.2">
      <c r="A37" s="41" t="s">
        <v>39</v>
      </c>
      <c r="B37" s="9"/>
      <c r="C37" s="9"/>
      <c r="D37" s="38"/>
      <c r="E37" s="39">
        <v>3598936.7721153297</v>
      </c>
      <c r="F37" s="4">
        <f>+F38</f>
        <v>373683.15</v>
      </c>
      <c r="G37" s="39">
        <f t="shared" si="0"/>
        <v>3972619.9221153297</v>
      </c>
      <c r="H37" s="4">
        <v>392566.14379117399</v>
      </c>
      <c r="I37" s="4">
        <f>I39</f>
        <v>50000</v>
      </c>
      <c r="J37" s="4"/>
      <c r="K37" s="39">
        <f t="shared" si="1"/>
        <v>4415186.0659065032</v>
      </c>
    </row>
    <row r="38" spans="1:11" s="5" customFormat="1" ht="13.5" customHeight="1" x14ac:dyDescent="0.2">
      <c r="A38" s="55" t="s">
        <v>40</v>
      </c>
      <c r="B38" s="56">
        <v>20</v>
      </c>
      <c r="C38" s="56">
        <v>55</v>
      </c>
      <c r="D38" s="56" t="s">
        <v>36</v>
      </c>
      <c r="E38" s="30"/>
      <c r="F38" s="30">
        <v>373683.15</v>
      </c>
      <c r="G38" s="30">
        <f t="shared" si="0"/>
        <v>373683.15</v>
      </c>
      <c r="H38" s="30"/>
      <c r="I38" s="30"/>
      <c r="J38" s="30"/>
      <c r="K38" s="30">
        <f t="shared" si="1"/>
        <v>373683.15</v>
      </c>
    </row>
    <row r="39" spans="1:11" s="5" customFormat="1" ht="13.5" customHeight="1" x14ac:dyDescent="0.2">
      <c r="A39" s="55" t="s">
        <v>48</v>
      </c>
      <c r="B39" s="56">
        <v>20</v>
      </c>
      <c r="C39" s="56">
        <v>55</v>
      </c>
      <c r="D39" s="56" t="s">
        <v>49</v>
      </c>
      <c r="E39" s="30"/>
      <c r="F39" s="30"/>
      <c r="G39" s="30">
        <f t="shared" si="0"/>
        <v>0</v>
      </c>
      <c r="H39" s="30"/>
      <c r="I39" s="30">
        <v>50000</v>
      </c>
      <c r="J39" s="30"/>
      <c r="K39" s="30">
        <f t="shared" si="1"/>
        <v>50000</v>
      </c>
    </row>
    <row r="40" spans="1:11" s="5" customFormat="1" ht="13.5" customHeight="1" x14ac:dyDescent="0.2">
      <c r="A40" s="52" t="s">
        <v>44</v>
      </c>
      <c r="B40" s="26">
        <v>20</v>
      </c>
      <c r="C40" s="26">
        <v>600</v>
      </c>
      <c r="D40" s="26"/>
      <c r="E40" s="10">
        <f>E41+E42+E43+E44</f>
        <v>2675859</v>
      </c>
      <c r="F40" s="40">
        <f>F41+F42+F43+F44</f>
        <v>0</v>
      </c>
      <c r="G40" s="10">
        <f t="shared" si="0"/>
        <v>2675859</v>
      </c>
      <c r="H40" s="40">
        <f>H41+H42+H43+H44</f>
        <v>57753.06</v>
      </c>
      <c r="I40" s="40">
        <f>I41+I42+I43+I44</f>
        <v>0</v>
      </c>
      <c r="J40" s="40">
        <f>J41+J42+J43+J44</f>
        <v>0</v>
      </c>
      <c r="K40" s="10">
        <f t="shared" si="1"/>
        <v>2733612.06</v>
      </c>
    </row>
    <row r="41" spans="1:11" s="5" customFormat="1" ht="13.5" customHeight="1" x14ac:dyDescent="0.2">
      <c r="A41" s="41" t="s">
        <v>18</v>
      </c>
      <c r="B41" s="26"/>
      <c r="C41" s="26"/>
      <c r="D41" s="26"/>
      <c r="E41" s="13">
        <v>2879.8481999999999</v>
      </c>
      <c r="F41" s="4"/>
      <c r="G41" s="13">
        <f t="shared" si="0"/>
        <v>2879.8481999999999</v>
      </c>
      <c r="H41" s="4">
        <v>157.03</v>
      </c>
      <c r="I41" s="4"/>
      <c r="J41" s="4"/>
      <c r="K41" s="13">
        <f t="shared" si="1"/>
        <v>3036.8782000000001</v>
      </c>
    </row>
    <row r="42" spans="1:11" s="5" customFormat="1" ht="13.5" customHeight="1" x14ac:dyDescent="0.2">
      <c r="A42" s="41" t="s">
        <v>19</v>
      </c>
      <c r="B42" s="26"/>
      <c r="C42" s="26"/>
      <c r="D42" s="26"/>
      <c r="E42" s="13">
        <v>16246.5162</v>
      </c>
      <c r="F42" s="4"/>
      <c r="G42" s="13">
        <f t="shared" si="0"/>
        <v>16246.5162</v>
      </c>
      <c r="H42" s="4">
        <v>3894.35</v>
      </c>
      <c r="I42" s="4"/>
      <c r="J42" s="4"/>
      <c r="K42" s="13">
        <f t="shared" si="1"/>
        <v>20140.8662</v>
      </c>
    </row>
    <row r="43" spans="1:11" s="5" customFormat="1" ht="13.5" customHeight="1" x14ac:dyDescent="0.2">
      <c r="A43" s="41" t="s">
        <v>20</v>
      </c>
      <c r="B43" s="26"/>
      <c r="C43" s="26"/>
      <c r="D43" s="26"/>
      <c r="E43" s="13">
        <v>4901.2518</v>
      </c>
      <c r="F43" s="4"/>
      <c r="G43" s="13">
        <f t="shared" si="0"/>
        <v>4901.2518</v>
      </c>
      <c r="H43" s="4">
        <v>1286.79</v>
      </c>
      <c r="I43" s="4"/>
      <c r="J43" s="4"/>
      <c r="K43" s="13">
        <f t="shared" si="1"/>
        <v>6188.0418</v>
      </c>
    </row>
    <row r="44" spans="1:11" s="5" customFormat="1" ht="13.5" customHeight="1" x14ac:dyDescent="0.2">
      <c r="A44" s="41" t="s">
        <v>16</v>
      </c>
      <c r="B44" s="26"/>
      <c r="C44" s="26"/>
      <c r="D44" s="26"/>
      <c r="E44" s="13">
        <v>2651831.3838</v>
      </c>
      <c r="F44" s="4"/>
      <c r="G44" s="13">
        <f t="shared" si="0"/>
        <v>2651831.3838</v>
      </c>
      <c r="H44" s="4">
        <v>52414.89</v>
      </c>
      <c r="I44" s="4"/>
      <c r="J44" s="4"/>
      <c r="K44" s="13">
        <f t="shared" si="1"/>
        <v>2704246.2738000001</v>
      </c>
    </row>
    <row r="45" spans="1:11" s="5" customFormat="1" ht="13.5" customHeight="1" x14ac:dyDescent="0.2">
      <c r="A45" s="52" t="s">
        <v>12</v>
      </c>
      <c r="B45" s="26">
        <v>10</v>
      </c>
      <c r="C45" s="26">
        <v>601000</v>
      </c>
      <c r="D45" s="26"/>
      <c r="E45" s="10">
        <v>3101829.3199000005</v>
      </c>
      <c r="F45" s="40"/>
      <c r="G45" s="10">
        <f t="shared" si="0"/>
        <v>3101829.3199000005</v>
      </c>
      <c r="H45" s="40"/>
      <c r="I45" s="40"/>
      <c r="J45" s="40"/>
      <c r="K45" s="10">
        <f t="shared" si="1"/>
        <v>3101829.3199000005</v>
      </c>
    </row>
    <row r="46" spans="1:11" s="5" customFormat="1" ht="13.5" customHeight="1" x14ac:dyDescent="0.2">
      <c r="A46" s="43" t="s">
        <v>23</v>
      </c>
      <c r="B46" s="26"/>
      <c r="C46" s="26"/>
      <c r="D46" s="27"/>
      <c r="E46" s="10">
        <f t="shared" ref="E46:H46" si="8">E47+E48+E49</f>
        <v>11148667.9999</v>
      </c>
      <c r="F46" s="10">
        <f t="shared" si="8"/>
        <v>0</v>
      </c>
      <c r="G46" s="10">
        <f t="shared" si="0"/>
        <v>11148667.9999</v>
      </c>
      <c r="H46" s="10">
        <f t="shared" si="8"/>
        <v>800793</v>
      </c>
      <c r="I46" s="10">
        <f>I47+I48+I49</f>
        <v>120000</v>
      </c>
      <c r="J46" s="10">
        <f>J47+J48+J49</f>
        <v>0</v>
      </c>
      <c r="K46" s="10">
        <f t="shared" si="1"/>
        <v>12069460.9999</v>
      </c>
    </row>
    <row r="47" spans="1:11" s="5" customFormat="1" ht="13.5" customHeight="1" x14ac:dyDescent="0.2">
      <c r="A47" s="41" t="s">
        <v>24</v>
      </c>
      <c r="B47" s="26">
        <v>20</v>
      </c>
      <c r="C47" s="26">
        <v>15</v>
      </c>
      <c r="D47" s="26" t="s">
        <v>25</v>
      </c>
      <c r="E47" s="13">
        <v>8769860.9999000002</v>
      </c>
      <c r="F47" s="13"/>
      <c r="G47" s="13">
        <f t="shared" si="0"/>
        <v>8769860.9999000002</v>
      </c>
      <c r="H47" s="13">
        <v>800793</v>
      </c>
      <c r="I47" s="13"/>
      <c r="J47" s="13"/>
      <c r="K47" s="13">
        <f t="shared" si="1"/>
        <v>9570653.9999000002</v>
      </c>
    </row>
    <row r="48" spans="1:11" s="5" customFormat="1" ht="13.5" customHeight="1" x14ac:dyDescent="0.2">
      <c r="A48" s="41" t="s">
        <v>46</v>
      </c>
      <c r="B48" s="26">
        <v>20</v>
      </c>
      <c r="C48" s="26">
        <v>15</v>
      </c>
      <c r="D48" s="26" t="s">
        <v>47</v>
      </c>
      <c r="E48" s="13"/>
      <c r="F48" s="13"/>
      <c r="G48" s="13">
        <f t="shared" si="0"/>
        <v>0</v>
      </c>
      <c r="H48" s="13"/>
      <c r="I48" s="13">
        <v>120000</v>
      </c>
      <c r="J48" s="13"/>
      <c r="K48" s="13">
        <f t="shared" si="1"/>
        <v>120000</v>
      </c>
    </row>
    <row r="49" spans="1:11" s="5" customFormat="1" ht="13.5" customHeight="1" x14ac:dyDescent="0.2">
      <c r="A49" s="53" t="s">
        <v>26</v>
      </c>
      <c r="B49" s="9">
        <v>10</v>
      </c>
      <c r="C49" s="9">
        <v>601002</v>
      </c>
      <c r="D49" s="28"/>
      <c r="E49" s="13">
        <v>2378807</v>
      </c>
      <c r="F49" s="13"/>
      <c r="G49" s="13">
        <f t="shared" si="0"/>
        <v>2378807</v>
      </c>
      <c r="H49" s="13"/>
      <c r="I49" s="13"/>
      <c r="J49" s="13"/>
      <c r="K49" s="13">
        <f t="shared" si="1"/>
        <v>2378807</v>
      </c>
    </row>
    <row r="50" spans="1:11" s="5" customFormat="1" ht="13.5" customHeight="1" x14ac:dyDescent="0.2">
      <c r="A50" s="12"/>
      <c r="B50" s="9"/>
      <c r="C50" s="9"/>
      <c r="D50" s="9"/>
      <c r="E50" s="13"/>
      <c r="F50" s="40"/>
      <c r="G50" s="13"/>
      <c r="H50" s="40"/>
      <c r="I50" s="13"/>
      <c r="J50" s="40"/>
      <c r="K50" s="13"/>
    </row>
    <row r="51" spans="1:11" s="5" customFormat="1" ht="13.5" customHeight="1" x14ac:dyDescent="0.25">
      <c r="A51" s="25" t="s">
        <v>27</v>
      </c>
      <c r="B51" s="26"/>
      <c r="C51" s="26"/>
      <c r="D51" s="26"/>
      <c r="E51" s="50">
        <f>E52+E54+E59+E64+E65</f>
        <v>4340759.4800000004</v>
      </c>
      <c r="F51" s="40"/>
      <c r="G51" s="50">
        <f t="shared" si="0"/>
        <v>4340759.4800000004</v>
      </c>
      <c r="H51" s="40"/>
      <c r="I51" s="50"/>
      <c r="J51" s="40"/>
      <c r="K51" s="50">
        <f t="shared" si="1"/>
        <v>4340759.4800000004</v>
      </c>
    </row>
    <row r="52" spans="1:11" s="5" customFormat="1" ht="13.5" customHeight="1" x14ac:dyDescent="0.3">
      <c r="A52" s="43" t="s">
        <v>15</v>
      </c>
      <c r="B52" s="26">
        <v>40</v>
      </c>
      <c r="C52" s="26">
        <v>45</v>
      </c>
      <c r="D52" s="33"/>
      <c r="E52" s="36">
        <f>+E53</f>
        <v>595000</v>
      </c>
      <c r="F52" s="40"/>
      <c r="G52" s="36">
        <f t="shared" si="0"/>
        <v>595000</v>
      </c>
      <c r="H52" s="40"/>
      <c r="I52" s="36"/>
      <c r="J52" s="40"/>
      <c r="K52" s="36">
        <f t="shared" si="1"/>
        <v>595000</v>
      </c>
    </row>
    <row r="53" spans="1:11" s="5" customFormat="1" ht="13.5" customHeight="1" x14ac:dyDescent="0.2">
      <c r="A53" s="41" t="s">
        <v>16</v>
      </c>
      <c r="B53" s="26"/>
      <c r="C53" s="26"/>
      <c r="D53" s="42"/>
      <c r="E53" s="39">
        <v>595000</v>
      </c>
      <c r="F53" s="40"/>
      <c r="G53" s="39">
        <f t="shared" si="0"/>
        <v>595000</v>
      </c>
      <c r="H53" s="40"/>
      <c r="I53" s="39"/>
      <c r="J53" s="40"/>
      <c r="K53" s="39">
        <f t="shared" si="1"/>
        <v>595000</v>
      </c>
    </row>
    <row r="54" spans="1:11" s="5" customFormat="1" ht="13.5" customHeight="1" x14ac:dyDescent="0.2">
      <c r="A54" s="52" t="s">
        <v>17</v>
      </c>
      <c r="B54" s="9">
        <v>40</v>
      </c>
      <c r="C54" s="9">
        <v>50</v>
      </c>
      <c r="D54" s="37"/>
      <c r="E54" s="36">
        <f>+E55+E56+E57+E58</f>
        <v>1033705.0000000001</v>
      </c>
      <c r="F54" s="40"/>
      <c r="G54" s="36">
        <f t="shared" si="0"/>
        <v>1033705.0000000001</v>
      </c>
      <c r="H54" s="40"/>
      <c r="I54" s="36"/>
      <c r="J54" s="40"/>
      <c r="K54" s="36">
        <f t="shared" si="1"/>
        <v>1033705.0000000001</v>
      </c>
    </row>
    <row r="55" spans="1:11" s="5" customFormat="1" ht="13.5" customHeight="1" x14ac:dyDescent="0.2">
      <c r="A55" s="41" t="s">
        <v>18</v>
      </c>
      <c r="B55" s="9"/>
      <c r="C55" s="9"/>
      <c r="D55" s="38"/>
      <c r="E55" s="39">
        <v>374463</v>
      </c>
      <c r="F55" s="40"/>
      <c r="G55" s="39">
        <f t="shared" si="0"/>
        <v>374463</v>
      </c>
      <c r="H55" s="40"/>
      <c r="I55" s="39"/>
      <c r="J55" s="40"/>
      <c r="K55" s="39">
        <f t="shared" si="1"/>
        <v>374463</v>
      </c>
    </row>
    <row r="56" spans="1:11" s="5" customFormat="1" ht="13.5" customHeight="1" x14ac:dyDescent="0.2">
      <c r="A56" s="41" t="s">
        <v>19</v>
      </c>
      <c r="B56" s="9"/>
      <c r="C56" s="9"/>
      <c r="D56" s="38"/>
      <c r="E56" s="39">
        <v>225750.00000000012</v>
      </c>
      <c r="F56" s="40"/>
      <c r="G56" s="39">
        <f t="shared" si="0"/>
        <v>225750.00000000012</v>
      </c>
      <c r="H56" s="40"/>
      <c r="I56" s="39"/>
      <c r="J56" s="40"/>
      <c r="K56" s="39">
        <f t="shared" si="1"/>
        <v>225750.00000000012</v>
      </c>
    </row>
    <row r="57" spans="1:11" s="5" customFormat="1" ht="13.5" customHeight="1" x14ac:dyDescent="0.2">
      <c r="A57" s="41" t="s">
        <v>20</v>
      </c>
      <c r="B57" s="9"/>
      <c r="C57" s="9"/>
      <c r="D57" s="38"/>
      <c r="E57" s="39">
        <v>418360</v>
      </c>
      <c r="F57" s="40"/>
      <c r="G57" s="39">
        <f t="shared" si="0"/>
        <v>418360</v>
      </c>
      <c r="H57" s="40"/>
      <c r="I57" s="39"/>
      <c r="J57" s="40"/>
      <c r="K57" s="39">
        <f t="shared" si="1"/>
        <v>418360</v>
      </c>
    </row>
    <row r="58" spans="1:11" s="5" customFormat="1" ht="13.5" customHeight="1" x14ac:dyDescent="0.2">
      <c r="A58" s="41" t="s">
        <v>16</v>
      </c>
      <c r="B58" s="9"/>
      <c r="C58" s="9"/>
      <c r="D58" s="38"/>
      <c r="E58" s="39">
        <v>15132</v>
      </c>
      <c r="F58" s="40"/>
      <c r="G58" s="39">
        <f t="shared" si="0"/>
        <v>15132</v>
      </c>
      <c r="H58" s="40"/>
      <c r="I58" s="39"/>
      <c r="J58" s="40"/>
      <c r="K58" s="39">
        <f t="shared" si="1"/>
        <v>15132</v>
      </c>
    </row>
    <row r="59" spans="1:11" s="5" customFormat="1" ht="13.5" customHeight="1" x14ac:dyDescent="0.2">
      <c r="A59" s="52" t="s">
        <v>21</v>
      </c>
      <c r="B59" s="9">
        <v>40</v>
      </c>
      <c r="C59" s="9">
        <v>55</v>
      </c>
      <c r="D59" s="38"/>
      <c r="E59" s="36">
        <f>+E60+E61+E62+E63</f>
        <v>231450</v>
      </c>
      <c r="F59" s="40"/>
      <c r="G59" s="36">
        <f t="shared" si="0"/>
        <v>231450</v>
      </c>
      <c r="H59" s="40"/>
      <c r="I59" s="36"/>
      <c r="J59" s="40"/>
      <c r="K59" s="36">
        <f t="shared" si="1"/>
        <v>231450</v>
      </c>
    </row>
    <row r="60" spans="1:11" s="5" customFormat="1" ht="13.5" customHeight="1" x14ac:dyDescent="0.2">
      <c r="A60" s="41" t="s">
        <v>18</v>
      </c>
      <c r="B60" s="9"/>
      <c r="C60" s="9"/>
      <c r="D60" s="38"/>
      <c r="E60" s="39">
        <v>69500</v>
      </c>
      <c r="F60" s="40"/>
      <c r="G60" s="39">
        <f t="shared" si="0"/>
        <v>69500</v>
      </c>
      <c r="H60" s="40"/>
      <c r="I60" s="39"/>
      <c r="J60" s="40"/>
      <c r="K60" s="39">
        <f t="shared" si="1"/>
        <v>69500</v>
      </c>
    </row>
    <row r="61" spans="1:11" s="5" customFormat="1" ht="13.5" customHeight="1" x14ac:dyDescent="0.2">
      <c r="A61" s="41" t="s">
        <v>19</v>
      </c>
      <c r="B61" s="9"/>
      <c r="C61" s="9"/>
      <c r="D61" s="38"/>
      <c r="E61" s="39">
        <v>100000</v>
      </c>
      <c r="F61" s="40"/>
      <c r="G61" s="39">
        <f t="shared" si="0"/>
        <v>100000</v>
      </c>
      <c r="H61" s="40"/>
      <c r="I61" s="39"/>
      <c r="J61" s="40"/>
      <c r="K61" s="39">
        <f t="shared" si="1"/>
        <v>100000</v>
      </c>
    </row>
    <row r="62" spans="1:11" s="5" customFormat="1" ht="13.5" customHeight="1" x14ac:dyDescent="0.2">
      <c r="A62" s="41" t="s">
        <v>20</v>
      </c>
      <c r="B62" s="9"/>
      <c r="C62" s="9"/>
      <c r="D62" s="38"/>
      <c r="E62" s="39">
        <v>42500</v>
      </c>
      <c r="F62" s="40"/>
      <c r="G62" s="39">
        <f t="shared" si="0"/>
        <v>42500</v>
      </c>
      <c r="H62" s="40"/>
      <c r="I62" s="39"/>
      <c r="J62" s="40"/>
      <c r="K62" s="39">
        <f t="shared" si="1"/>
        <v>42500</v>
      </c>
    </row>
    <row r="63" spans="1:11" s="5" customFormat="1" ht="13.5" customHeight="1" x14ac:dyDescent="0.2">
      <c r="A63" s="41" t="s">
        <v>16</v>
      </c>
      <c r="B63" s="9"/>
      <c r="C63" s="9"/>
      <c r="D63" s="38"/>
      <c r="E63" s="39">
        <v>19450</v>
      </c>
      <c r="F63" s="40"/>
      <c r="G63" s="39">
        <f t="shared" si="0"/>
        <v>19450</v>
      </c>
      <c r="H63" s="40"/>
      <c r="I63" s="39"/>
      <c r="J63" s="40"/>
      <c r="K63" s="39">
        <f t="shared" si="1"/>
        <v>19450</v>
      </c>
    </row>
    <row r="64" spans="1:11" s="5" customFormat="1" ht="13.5" customHeight="1" x14ac:dyDescent="0.2">
      <c r="A64" s="52" t="s">
        <v>12</v>
      </c>
      <c r="B64" s="26">
        <v>40</v>
      </c>
      <c r="C64" s="26">
        <v>601000</v>
      </c>
      <c r="D64" s="26"/>
      <c r="E64" s="10">
        <v>24000</v>
      </c>
      <c r="F64" s="40"/>
      <c r="G64" s="10">
        <f t="shared" si="0"/>
        <v>24000</v>
      </c>
      <c r="H64" s="40"/>
      <c r="I64" s="10"/>
      <c r="J64" s="40"/>
      <c r="K64" s="10">
        <f t="shared" si="1"/>
        <v>24000</v>
      </c>
    </row>
    <row r="65" spans="1:11" s="5" customFormat="1" ht="13.5" customHeight="1" x14ac:dyDescent="0.2">
      <c r="A65" s="43" t="s">
        <v>23</v>
      </c>
      <c r="B65" s="26"/>
      <c r="C65" s="26"/>
      <c r="D65" s="27"/>
      <c r="E65" s="10">
        <f>E66+E67</f>
        <v>2456604.48</v>
      </c>
      <c r="F65" s="40"/>
      <c r="G65" s="10">
        <f t="shared" si="0"/>
        <v>2456604.48</v>
      </c>
      <c r="H65" s="40"/>
      <c r="I65" s="10"/>
      <c r="J65" s="40"/>
      <c r="K65" s="10">
        <f t="shared" si="1"/>
        <v>2456604.48</v>
      </c>
    </row>
    <row r="66" spans="1:11" s="5" customFormat="1" ht="13.5" customHeight="1" x14ac:dyDescent="0.2">
      <c r="A66" s="41" t="s">
        <v>24</v>
      </c>
      <c r="B66" s="26">
        <v>40</v>
      </c>
      <c r="C66" s="26">
        <v>15</v>
      </c>
      <c r="D66" s="26" t="s">
        <v>25</v>
      </c>
      <c r="E66" s="13">
        <v>2211552</v>
      </c>
      <c r="F66" s="40"/>
      <c r="G66" s="13">
        <f t="shared" si="0"/>
        <v>2211552</v>
      </c>
      <c r="H66" s="40"/>
      <c r="I66" s="13"/>
      <c r="J66" s="40"/>
      <c r="K66" s="13">
        <f t="shared" si="1"/>
        <v>2211552</v>
      </c>
    </row>
    <row r="67" spans="1:11" s="5" customFormat="1" ht="13.5" customHeight="1" x14ac:dyDescent="0.2">
      <c r="A67" s="53" t="s">
        <v>26</v>
      </c>
      <c r="B67" s="9">
        <v>40</v>
      </c>
      <c r="C67" s="9">
        <v>601002</v>
      </c>
      <c r="D67" s="28"/>
      <c r="E67" s="13">
        <v>245052.48</v>
      </c>
      <c r="F67" s="40"/>
      <c r="G67" s="13">
        <f t="shared" si="0"/>
        <v>245052.48</v>
      </c>
      <c r="H67" s="40"/>
      <c r="I67" s="13"/>
      <c r="J67" s="40"/>
      <c r="K67" s="13">
        <f t="shared" si="1"/>
        <v>245052.48</v>
      </c>
    </row>
    <row r="68" spans="1:11" s="5" customFormat="1" ht="13.5" customHeight="1" x14ac:dyDescent="0.2">
      <c r="A68" s="27"/>
      <c r="B68" s="26"/>
      <c r="C68" s="26"/>
      <c r="D68" s="26"/>
      <c r="E68" s="39"/>
      <c r="F68" s="40"/>
      <c r="G68" s="39"/>
      <c r="H68" s="40"/>
      <c r="I68" s="39"/>
      <c r="J68" s="40"/>
      <c r="K68" s="39"/>
    </row>
    <row r="69" spans="1:11" s="5" customFormat="1" ht="13.5" customHeight="1" x14ac:dyDescent="0.25">
      <c r="A69" s="11" t="s">
        <v>28</v>
      </c>
      <c r="B69" s="9"/>
      <c r="C69" s="9"/>
      <c r="D69" s="9"/>
      <c r="E69" s="50">
        <f>E70+E72+E74+E75</f>
        <v>2520000</v>
      </c>
      <c r="F69" s="40"/>
      <c r="G69" s="50">
        <f t="shared" si="0"/>
        <v>2520000</v>
      </c>
      <c r="H69" s="40"/>
      <c r="I69" s="50"/>
      <c r="J69" s="40"/>
      <c r="K69" s="50">
        <f t="shared" si="1"/>
        <v>2520000</v>
      </c>
    </row>
    <row r="70" spans="1:11" s="5" customFormat="1" ht="13.5" customHeight="1" x14ac:dyDescent="0.2">
      <c r="A70" s="52" t="s">
        <v>21</v>
      </c>
      <c r="B70" s="9">
        <v>44</v>
      </c>
      <c r="C70" s="9">
        <v>55</v>
      </c>
      <c r="D70" s="9"/>
      <c r="E70" s="10">
        <v>1961994.6</v>
      </c>
      <c r="F70" s="40"/>
      <c r="G70" s="10">
        <f t="shared" si="0"/>
        <v>1961994.6</v>
      </c>
      <c r="H70" s="40"/>
      <c r="I70" s="10"/>
      <c r="J70" s="40"/>
      <c r="K70" s="10">
        <f t="shared" si="1"/>
        <v>1961994.6</v>
      </c>
    </row>
    <row r="71" spans="1:11" s="5" customFormat="1" ht="13.5" customHeight="1" x14ac:dyDescent="0.2">
      <c r="A71" s="41" t="s">
        <v>19</v>
      </c>
      <c r="B71" s="9"/>
      <c r="C71" s="9"/>
      <c r="D71" s="9"/>
      <c r="E71" s="13">
        <f>+E70</f>
        <v>1961994.6</v>
      </c>
      <c r="F71" s="40"/>
      <c r="G71" s="13">
        <f t="shared" ref="G71:G75" si="9">E71+F71</f>
        <v>1961994.6</v>
      </c>
      <c r="H71" s="40"/>
      <c r="I71" s="13"/>
      <c r="J71" s="40"/>
      <c r="K71" s="13">
        <f t="shared" ref="K71:K75" si="10">G71+H71+I71+J71</f>
        <v>1961994.6</v>
      </c>
    </row>
    <row r="72" spans="1:11" s="5" customFormat="1" ht="13.5" customHeight="1" x14ac:dyDescent="0.2">
      <c r="A72" s="52" t="s">
        <v>12</v>
      </c>
      <c r="B72" s="9">
        <v>44</v>
      </c>
      <c r="C72" s="26">
        <v>601000</v>
      </c>
      <c r="D72" s="9"/>
      <c r="E72" s="10">
        <v>438005.4</v>
      </c>
      <c r="F72" s="40"/>
      <c r="G72" s="10">
        <f t="shared" si="9"/>
        <v>438005.4</v>
      </c>
      <c r="H72" s="40"/>
      <c r="I72" s="10"/>
      <c r="J72" s="40"/>
      <c r="K72" s="10">
        <f t="shared" si="10"/>
        <v>438005.4</v>
      </c>
    </row>
    <row r="73" spans="1:11" s="5" customFormat="1" ht="13.5" customHeight="1" x14ac:dyDescent="0.2">
      <c r="A73" s="43" t="s">
        <v>23</v>
      </c>
      <c r="B73" s="9"/>
      <c r="C73" s="26"/>
      <c r="D73" s="9"/>
      <c r="E73" s="10">
        <f>E74+E75</f>
        <v>120000</v>
      </c>
      <c r="F73" s="40"/>
      <c r="G73" s="10">
        <f t="shared" si="9"/>
        <v>120000</v>
      </c>
      <c r="H73" s="40"/>
      <c r="I73" s="10"/>
      <c r="J73" s="40"/>
      <c r="K73" s="10">
        <f t="shared" si="10"/>
        <v>120000</v>
      </c>
    </row>
    <row r="74" spans="1:11" s="5" customFormat="1" ht="13.5" customHeight="1" x14ac:dyDescent="0.2">
      <c r="A74" s="41" t="s">
        <v>24</v>
      </c>
      <c r="B74" s="26">
        <v>44</v>
      </c>
      <c r="C74" s="26">
        <v>15</v>
      </c>
      <c r="D74" s="26" t="s">
        <v>25</v>
      </c>
      <c r="E74" s="13">
        <v>98000</v>
      </c>
      <c r="F74" s="40"/>
      <c r="G74" s="13">
        <f t="shared" si="9"/>
        <v>98000</v>
      </c>
      <c r="H74" s="40"/>
      <c r="I74" s="13"/>
      <c r="J74" s="40"/>
      <c r="K74" s="13">
        <f t="shared" si="10"/>
        <v>98000</v>
      </c>
    </row>
    <row r="75" spans="1:11" s="5" customFormat="1" ht="13.5" customHeight="1" x14ac:dyDescent="0.2">
      <c r="A75" s="53" t="s">
        <v>26</v>
      </c>
      <c r="B75" s="9">
        <v>44</v>
      </c>
      <c r="C75" s="9">
        <v>601002</v>
      </c>
      <c r="D75" s="28"/>
      <c r="E75" s="13">
        <v>22000</v>
      </c>
      <c r="F75" s="40"/>
      <c r="G75" s="13">
        <f t="shared" si="9"/>
        <v>22000</v>
      </c>
      <c r="H75" s="40"/>
      <c r="I75" s="13"/>
      <c r="J75" s="40"/>
      <c r="K75" s="13">
        <f t="shared" si="10"/>
        <v>22000</v>
      </c>
    </row>
    <row r="79" spans="1:11" ht="13.5" customHeight="1" x14ac:dyDescent="0.2">
      <c r="A79" s="51" t="s">
        <v>32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94cedfd-18b6-416b-a27a-1daa6530c4f3" xsi:nil="true"/>
    <lcf76f155ced4ddcb4097134ff3c332f xmlns="548510c3-10e4-40d2-9e57-4ea0b9082f62">
      <Terms xmlns="http://schemas.microsoft.com/office/infopath/2007/PartnerControls"/>
    </lcf76f155ced4ddcb4097134ff3c332f>
    <Teemad xmlns="548510c3-10e4-40d2-9e57-4ea0b9082f62" xsi:nil="true"/>
    <eelarve xmlns="548510c3-10e4-40d2-9e57-4ea0b9082f62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F1A86EA2495854796F0D23C3EC2220B" ma:contentTypeVersion="15" ma:contentTypeDescription="Loo uus dokument" ma:contentTypeScope="" ma:versionID="88f980c058c503ba9ff3500404adbf1e">
  <xsd:schema xmlns:xsd="http://www.w3.org/2001/XMLSchema" xmlns:xs="http://www.w3.org/2001/XMLSchema" xmlns:p="http://schemas.microsoft.com/office/2006/metadata/properties" xmlns:ns2="548510c3-10e4-40d2-9e57-4ea0b9082f62" xmlns:ns3="194cedfd-18b6-416b-a27a-1daa6530c4f3" targetNamespace="http://schemas.microsoft.com/office/2006/metadata/properties" ma:root="true" ma:fieldsID="4032d46a31a3ff8174a0511ca22155f0" ns2:_="" ns3:_="">
    <xsd:import namespace="548510c3-10e4-40d2-9e57-4ea0b9082f62"/>
    <xsd:import namespace="194cedfd-18b6-416b-a27a-1daa6530c4f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Teemad" minOccurs="0"/>
                <xsd:element ref="ns2:eelarv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8510c3-10e4-40d2-9e57-4ea0b9082f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Pildisildid" ma:readOnly="false" ma:fieldId="{5cf76f15-5ced-4ddc-b409-7134ff3c332f}" ma:taxonomyMulti="true" ma:sspId="8bf6974d-894c-4b76-94e9-da4eaeb0c3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Teemad" ma:index="20" nillable="true" ma:displayName="Teemad" ma:description="1. Majandusprognoos&#10;2. Üldine RES/RE protsessi ülevaade" ma:format="Dropdown" ma:internalName="Teemad">
      <xsd:simpleType>
        <xsd:restriction base="dms:Note">
          <xsd:maxLength value="255"/>
        </xsd:restriction>
      </xsd:simpleType>
    </xsd:element>
    <xsd:element name="eelarve" ma:index="21" nillable="true" ma:displayName="eelarve" ma:description="kinnisvara" ma:format="Thumbnail" ma:internalName="eelarve">
      <xsd:simpleType>
        <xsd:restriction base="dms:Unknown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4cedfd-18b6-416b-a27a-1daa6530c4f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045661c9-bf40-49d6-b8cc-e74f9c34b825}" ma:internalName="TaxCatchAll" ma:showField="CatchAllData" ma:web="194cedfd-18b6-416b-a27a-1daa6530c4f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7AA306D-5E26-4513-8627-353F40DCFEC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1164BEB-9B2A-4037-A9CE-36C77EC785A8}">
  <ds:schemaRefs>
    <ds:schemaRef ds:uri="http://schemas.microsoft.com/office/2006/metadata/properties"/>
    <ds:schemaRef ds:uri="http://schemas.microsoft.com/office/infopath/2007/PartnerControls"/>
    <ds:schemaRef ds:uri="194cedfd-18b6-416b-a27a-1daa6530c4f3"/>
    <ds:schemaRef ds:uri="548510c3-10e4-40d2-9e57-4ea0b9082f62"/>
  </ds:schemaRefs>
</ds:datastoreItem>
</file>

<file path=customXml/itemProps3.xml><?xml version="1.0" encoding="utf-8"?>
<ds:datastoreItem xmlns:ds="http://schemas.openxmlformats.org/officeDocument/2006/customXml" ds:itemID="{BEDF34CA-D913-467A-A94D-4435EC00A39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48510c3-10e4-40d2-9e57-4ea0b9082f62"/>
    <ds:schemaRef ds:uri="194cedfd-18b6-416b-a27a-1daa6530c4f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Lisa 11. RIA</vt:lpstr>
    </vt:vector>
  </TitlesOfParts>
  <Manager/>
  <Company>Registrite ja Infosüsteemide Keskus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Kristi Urmann</dc:creator>
  <cp:keywords/>
  <dc:description/>
  <cp:lastModifiedBy>Riina Tärk - JUSTDIGI</cp:lastModifiedBy>
  <cp:revision/>
  <dcterms:created xsi:type="dcterms:W3CDTF">2021-12-14T12:58:35Z</dcterms:created>
  <dcterms:modified xsi:type="dcterms:W3CDTF">2026-05-26T06:59:40Z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0x010100FF1A86EA2495854796F0D23C3EC2220B</vt:lpwstr>
  </property>
  <property fmtid="{D5CDD505-2E9C-101B-9397-08002B2CF9AE}" pid="3" name="Order">
    <vt:r8>1543800</vt:r8>
  </property>
  <property fmtid="{D5CDD505-2E9C-101B-9397-08002B2CF9AE}" pid="4" name="MSIP_Label_defa4170-0d19-0005-0004-bc88714345d2_Enabled">
    <vt:lpwstr>true</vt:lpwstr>
  </property>
  <property fmtid="{D5CDD505-2E9C-101B-9397-08002B2CF9AE}" pid="5" name="MSIP_Label_defa4170-0d19-0005-0004-bc88714345d2_SetDate">
    <vt:lpwstr>2024-12-23T07:38:05Z</vt:lpwstr>
  </property>
  <property fmtid="{D5CDD505-2E9C-101B-9397-08002B2CF9AE}" pid="6" name="MSIP_Label_defa4170-0d19-0005-0004-bc88714345d2_Method">
    <vt:lpwstr>Standard</vt:lpwstr>
  </property>
  <property fmtid="{D5CDD505-2E9C-101B-9397-08002B2CF9AE}" pid="7" name="MSIP_Label_defa4170-0d19-0005-0004-bc88714345d2_Name">
    <vt:lpwstr>defa4170-0d19-0005-0004-bc88714345d2</vt:lpwstr>
  </property>
  <property fmtid="{D5CDD505-2E9C-101B-9397-08002B2CF9AE}" pid="8" name="MSIP_Label_defa4170-0d19-0005-0004-bc88714345d2_SiteId">
    <vt:lpwstr>8fe098d2-428d-4bd4-9803-7195fe96f0e2</vt:lpwstr>
  </property>
  <property fmtid="{D5CDD505-2E9C-101B-9397-08002B2CF9AE}" pid="9" name="MSIP_Label_defa4170-0d19-0005-0004-bc88714345d2_ActionId">
    <vt:lpwstr>b657a360-1588-4ae2-b7f8-596b158d7c00</vt:lpwstr>
  </property>
  <property fmtid="{D5CDD505-2E9C-101B-9397-08002B2CF9AE}" pid="10" name="MSIP_Label_defa4170-0d19-0005-0004-bc88714345d2_ContentBits">
    <vt:lpwstr>0</vt:lpwstr>
  </property>
  <property fmtid="{D5CDD505-2E9C-101B-9397-08002B2CF9AE}" pid="11" name="MediaServiceImageTags">
    <vt:lpwstr/>
  </property>
</Properties>
</file>